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LVER\user\Сведения об исполнении бюджета\2024\"/>
    </mc:Choice>
  </mc:AlternateContent>
  <xr:revisionPtr revIDLastSave="0" documentId="13_ncr:1_{032B6C82-F307-40F2-BA69-054EAA80F0E1}" xr6:coauthVersionLast="40" xr6:coauthVersionMax="40" xr10:uidLastSave="{00000000-0000-0000-0000-000000000000}"/>
  <bookViews>
    <workbookView xWindow="0" yWindow="0" windowWidth="19425" windowHeight="11025" xr2:uid="{00000000-000D-0000-FFFF-FFFF00000000}"/>
  </bookViews>
  <sheets>
    <sheet name="Доходы" sheetId="3" r:id="rId1"/>
    <sheet name="Расходы" sheetId="2" r:id="rId2"/>
  </sheets>
  <definedNames>
    <definedName name="__bookmark_1">#REF!</definedName>
    <definedName name="__bookmark_2">#REF!</definedName>
    <definedName name="__bookmark_4">Расходы!$A$1:$D$56</definedName>
    <definedName name="__bookmark_5">#REF!</definedName>
    <definedName name="__bookmark_6">#REF!</definedName>
    <definedName name="_xlnm.Print_Titles" localSheetId="1">Расходы!$1:$4</definedName>
  </definedNames>
  <calcPr calcId="191029"/>
</workbook>
</file>

<file path=xl/calcChain.xml><?xml version="1.0" encoding="utf-8"?>
<calcChain xmlns="http://schemas.openxmlformats.org/spreadsheetml/2006/main">
  <c r="D53" i="2" l="1"/>
  <c r="E34" i="2"/>
  <c r="D30" i="2"/>
  <c r="C30" i="2"/>
  <c r="F18" i="2"/>
  <c r="F12" i="2"/>
  <c r="D35" i="3" l="1"/>
  <c r="D34" i="3"/>
  <c r="D25" i="3"/>
  <c r="D24" i="3" s="1"/>
  <c r="D23" i="3" s="1"/>
  <c r="D10" i="3"/>
  <c r="D25" i="2"/>
  <c r="D6" i="2"/>
  <c r="D9" i="3" l="1"/>
  <c r="D8" i="3" s="1"/>
  <c r="E20" i="2"/>
  <c r="F20" i="2"/>
  <c r="E18" i="2"/>
  <c r="D16" i="2"/>
  <c r="C16" i="2"/>
  <c r="C6" i="2"/>
  <c r="E12" i="2"/>
  <c r="F56" i="2" l="1"/>
  <c r="E56" i="2"/>
  <c r="D55" i="2"/>
  <c r="C55" i="2"/>
  <c r="F54" i="2"/>
  <c r="E54" i="2"/>
  <c r="C53" i="2"/>
  <c r="F52" i="2"/>
  <c r="F51" i="2"/>
  <c r="E51" i="2"/>
  <c r="F50" i="2"/>
  <c r="E50" i="2"/>
  <c r="D49" i="2"/>
  <c r="C49" i="2"/>
  <c r="F48" i="2"/>
  <c r="E48" i="2"/>
  <c r="F47" i="2"/>
  <c r="E47" i="2"/>
  <c r="F46" i="2"/>
  <c r="E46" i="2"/>
  <c r="F45" i="2"/>
  <c r="E45" i="2"/>
  <c r="F44" i="2"/>
  <c r="E44" i="2"/>
  <c r="D43" i="2"/>
  <c r="C43" i="2"/>
  <c r="F42" i="2"/>
  <c r="E42" i="2"/>
  <c r="D41" i="2"/>
  <c r="C41" i="2"/>
  <c r="F40" i="2"/>
  <c r="E40" i="2"/>
  <c r="E39" i="2"/>
  <c r="F39" i="2"/>
  <c r="F38" i="2"/>
  <c r="E38" i="2"/>
  <c r="D37" i="2"/>
  <c r="C37" i="2"/>
  <c r="F36" i="2"/>
  <c r="E36" i="2"/>
  <c r="F35" i="2"/>
  <c r="E35" i="2"/>
  <c r="F33" i="2"/>
  <c r="E33" i="2"/>
  <c r="F32" i="2"/>
  <c r="E32" i="2"/>
  <c r="F31" i="2"/>
  <c r="E31" i="2"/>
  <c r="F29" i="2"/>
  <c r="E29" i="2"/>
  <c r="F28" i="2"/>
  <c r="E28" i="2"/>
  <c r="F27" i="2"/>
  <c r="E27" i="2"/>
  <c r="F26" i="2"/>
  <c r="E26" i="2"/>
  <c r="C25" i="2"/>
  <c r="F24" i="2"/>
  <c r="E23" i="2"/>
  <c r="F23" i="2"/>
  <c r="F22" i="2"/>
  <c r="E22" i="2"/>
  <c r="E21" i="2"/>
  <c r="D19" i="2"/>
  <c r="C19" i="2"/>
  <c r="F17" i="2"/>
  <c r="E17" i="2"/>
  <c r="F16" i="2"/>
  <c r="E16" i="2"/>
  <c r="F15" i="2"/>
  <c r="E15" i="2"/>
  <c r="D14" i="2"/>
  <c r="C14" i="2"/>
  <c r="F13" i="2"/>
  <c r="E13" i="2"/>
  <c r="E11" i="2"/>
  <c r="F11" i="2"/>
  <c r="E10" i="2"/>
  <c r="E9" i="2"/>
  <c r="F9" i="2"/>
  <c r="E8" i="2"/>
  <c r="F7" i="2"/>
  <c r="E7" i="2"/>
  <c r="F6" i="2"/>
  <c r="E30" i="2" l="1"/>
  <c r="F14" i="2"/>
  <c r="F19" i="2"/>
  <c r="F25" i="2"/>
  <c r="F30" i="2"/>
  <c r="F37" i="2"/>
  <c r="F41" i="2"/>
  <c r="E19" i="2"/>
  <c r="E41" i="2"/>
  <c r="E43" i="2"/>
  <c r="E49" i="2"/>
  <c r="E14" i="2"/>
  <c r="E6" i="2"/>
  <c r="F55" i="2"/>
  <c r="F53" i="2"/>
  <c r="F49" i="2"/>
  <c r="F43" i="2"/>
  <c r="F8" i="2"/>
  <c r="F21" i="2"/>
  <c r="D5" i="2"/>
  <c r="E24" i="2"/>
  <c r="E25" i="2"/>
  <c r="E37" i="2"/>
  <c r="E52" i="2"/>
  <c r="E53" i="2"/>
  <c r="E55" i="2"/>
  <c r="C5" i="2"/>
  <c r="F28" i="3"/>
  <c r="E5" i="2" l="1"/>
  <c r="F5" i="2"/>
  <c r="E35" i="3"/>
  <c r="F41" i="3" l="1"/>
  <c r="G39" i="3"/>
  <c r="G36" i="3"/>
  <c r="G40" i="3" l="1"/>
  <c r="F40" i="3"/>
  <c r="F39" i="3"/>
  <c r="G38" i="3"/>
  <c r="F38" i="3"/>
  <c r="G37" i="3"/>
  <c r="F37" i="3"/>
  <c r="F36" i="3"/>
  <c r="G35" i="3"/>
  <c r="F35" i="3"/>
  <c r="G34" i="3"/>
  <c r="F34" i="3"/>
  <c r="G33" i="3"/>
  <c r="F33" i="3"/>
  <c r="G31" i="3"/>
  <c r="F31" i="3"/>
  <c r="G30" i="3"/>
  <c r="F30" i="3"/>
  <c r="G29" i="3"/>
  <c r="F29" i="3"/>
  <c r="G27" i="3"/>
  <c r="F27" i="3"/>
  <c r="G26" i="3"/>
  <c r="F26" i="3"/>
  <c r="G25" i="3"/>
  <c r="F25" i="3"/>
  <c r="E24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F12" i="3"/>
  <c r="G11" i="3"/>
  <c r="F11" i="3"/>
  <c r="E10" i="3"/>
  <c r="F10" i="3" s="1"/>
  <c r="G24" i="3" l="1"/>
  <c r="E23" i="3"/>
  <c r="G10" i="3"/>
  <c r="G32" i="3"/>
  <c r="F24" i="3"/>
  <c r="F32" i="3"/>
  <c r="F23" i="3" l="1"/>
  <c r="G23" i="3"/>
  <c r="E9" i="3"/>
  <c r="F9" i="3" l="1"/>
  <c r="G9" i="3"/>
  <c r="E8" i="3"/>
  <c r="F8" i="3" l="1"/>
  <c r="G8" i="3"/>
</calcChain>
</file>

<file path=xl/sharedStrings.xml><?xml version="1.0" encoding="utf-8"?>
<sst xmlns="http://schemas.openxmlformats.org/spreadsheetml/2006/main" count="195" uniqueCount="191">
  <si>
    <t>Наименование показателя</t>
  </si>
  <si>
    <t>X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</si>
  <si>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</si>
  <si>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</si>
  <si>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</si>
  <si>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</si>
  <si>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</si>
  <si>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</si>
  <si>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</si>
  <si>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</si>
  <si>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</si>
  <si>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</si>
  <si>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</si>
  <si>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</si>
  <si>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</si>
  <si>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</si>
  <si>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</si>
  <si>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</si>
  <si>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</si>
  <si>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</si>
  <si>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</si>
  <si>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</si>
  <si>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</si>
  <si>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</si>
  <si>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</si>
  <si>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</si>
  <si>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</si>
  <si>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</si>
  <si>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</si>
  <si>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</si>
  <si>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</si>
  <si>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</si>
  <si>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</si>
  <si>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</si>
  <si>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</si>
  <si>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</si>
  <si>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</si>
  <si>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Расходы бюджета - ВСЕГО 
В том числе:</t>
  </si>
  <si>
    <t>Исполнено</t>
  </si>
  <si>
    <t>Раздел, подраздел</t>
  </si>
  <si>
    <t>0100</t>
  </si>
  <si>
    <t>0102</t>
  </si>
  <si>
    <t>0103</t>
  </si>
  <si>
    <t>0104</t>
  </si>
  <si>
    <t>0106</t>
  </si>
  <si>
    <t>0113</t>
  </si>
  <si>
    <t>0200</t>
  </si>
  <si>
    <t>0300</t>
  </si>
  <si>
    <t>0400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</si>
  <si>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</si>
  <si>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</si>
  <si>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</si>
  <si>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</si>
  <si>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</si>
  <si>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</si>
  <si>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</si>
  <si>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</si>
  <si>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</si>
  <si>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</si>
  <si>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</si>
  <si>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</si>
  <si>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</si>
  <si>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</si>
  <si>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</si>
  <si>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</si>
  <si>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</si>
  <si>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</si>
  <si>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1000</t>
  </si>
  <si>
    <t>1001</t>
  </si>
  <si>
    <t>1003</t>
  </si>
  <si>
    <t>1004</t>
  </si>
  <si>
    <t>1100</t>
  </si>
  <si>
    <t>1101</t>
  </si>
  <si>
    <t>1300</t>
  </si>
  <si>
    <t>1301</t>
  </si>
  <si>
    <t>Спорт высших достижений</t>
  </si>
  <si>
    <t>1103</t>
  </si>
  <si>
    <t>1006</t>
  </si>
  <si>
    <t>Другие вопросы в области социальной политики</t>
  </si>
  <si>
    <t>0203</t>
  </si>
  <si>
    <t>Ед.изм.(тыс.руб.)</t>
  </si>
  <si>
    <t>Гражданская оборона, защита населения и территории от чрезвычайных ситуаций природного и техногенного характера, пожарная безопасность</t>
  </si>
  <si>
    <t>Мобилизационная и вневойсковая подготовка</t>
  </si>
  <si>
    <t>Топливно-энергетический комплекс</t>
  </si>
  <si>
    <t>0402</t>
  </si>
  <si>
    <t>Кинематография</t>
  </si>
  <si>
    <t>0802</t>
  </si>
  <si>
    <t>Стационарная медицинская помощь</t>
  </si>
  <si>
    <t>0901</t>
  </si>
  <si>
    <t>Социальное обслуживание населения</t>
  </si>
  <si>
    <t>1002</t>
  </si>
  <si>
    <t>Средства массовой информации</t>
  </si>
  <si>
    <t>Телевидение и радиовещание</t>
  </si>
  <si>
    <t>1200</t>
  </si>
  <si>
    <t>1201</t>
  </si>
  <si>
    <t>Массовый спорт</t>
  </si>
  <si>
    <t>1102</t>
  </si>
  <si>
    <t xml:space="preserve"> </t>
  </si>
  <si>
    <t>тыс. рублей</t>
  </si>
  <si>
    <t xml:space="preserve">№ </t>
  </si>
  <si>
    <t>Наименование</t>
  </si>
  <si>
    <t>КБК</t>
  </si>
  <si>
    <t>п/п</t>
  </si>
  <si>
    <t>Отклонение                (+,-)</t>
  </si>
  <si>
    <t>Доходы бюджета - ВСЕГО</t>
  </si>
  <si>
    <t>Доходы бюджета</t>
  </si>
  <si>
    <t>1 00 00000 00 0000 000</t>
  </si>
  <si>
    <t>Налоговые доходы</t>
  </si>
  <si>
    <t>Налог на доходы физических лиц - всего, в т.ч.:</t>
  </si>
  <si>
    <t>1 01 02000 01 0000 110</t>
  </si>
  <si>
    <t>НДФЛ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</si>
  <si>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1 01 02040 01 0000 110</t>
  </si>
  <si>
    <t>Акцизы</t>
  </si>
  <si>
    <t>1 03 00000 01 0000 110</t>
  </si>
  <si>
    <t>Налог, взимаемый в связи с применением упрощенной системы налогообложения</t>
  </si>
  <si>
    <t>1 05 01000 01 0000 110</t>
  </si>
  <si>
    <t>Единый налог на вмененный доход для отдельных видов деятельности</t>
  </si>
  <si>
    <t>1 05 02000 02 0000 110</t>
  </si>
  <si>
    <t>ЕСХН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</si>
  <si>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</si>
  <si>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</si>
  <si>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</si>
  <si>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</si>
  <si>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</si>
  <si>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</si>
  <si>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</si>
  <si>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</si>
  <si>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</si>
  <si>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 xml:space="preserve"> Государственная пошлина </t>
  </si>
  <si>
    <t>1 08 00000 01 0000 110</t>
  </si>
  <si>
    <t xml:space="preserve">Задолженность </t>
  </si>
  <si>
    <t>1 09 00000 00 0000 000</t>
  </si>
  <si>
    <t>Неналоговые доходы</t>
  </si>
  <si>
    <t>Доходы от использования имущества</t>
  </si>
  <si>
    <t>1 11 00000 04 0000 120</t>
  </si>
  <si>
    <t>в том числе: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</si>
  <si>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1 11 05012 04 0000 120</t>
  </si>
  <si>
    <t>доходы от сдачи в аренду  имущества, составляющего казну городских округов (за исключением земельных участков)</t>
  </si>
  <si>
    <t>1 11 05074 04 0000 120</t>
  </si>
  <si>
    <t xml:space="preserve">прочие поступления от использования имущества находящегося в собственности городских округов </t>
  </si>
  <si>
    <t>1 11 09044 04 0000 120</t>
  </si>
  <si>
    <t>Плата за негативное воздействие на окружающую среду</t>
  </si>
  <si>
    <t>1 12 01000 01 0000 120</t>
  </si>
  <si>
    <t>Прочие доходы от оказания платных услуг получателями средств бюджетов городских округов и компенсации затрат  бюджетов городских округов</t>
  </si>
  <si>
    <t>1 13 03040 04 0000 130</t>
  </si>
  <si>
    <t>Доходы от продажи материальнвх и нематериальных активов</t>
  </si>
  <si>
    <t>1 14 00000 04 0000 000</t>
  </si>
  <si>
    <t>Штрафы, санкции, возмещение ущерба</t>
  </si>
  <si>
    <t>1 16 00000 00 0000 000</t>
  </si>
  <si>
    <t>Прочие неналоговые доходы</t>
  </si>
  <si>
    <t>1 17 00000 00 0000 000</t>
  </si>
  <si>
    <t>Всего безвозмездные поступления</t>
  </si>
  <si>
    <t>2 02 00000 00 0000 000</t>
  </si>
  <si>
    <t>Из них: дотации</t>
  </si>
  <si>
    <t>2 02 10000 00 0000 000</t>
  </si>
  <si>
    <t>субсидии</t>
  </si>
  <si>
    <t>2 02 20000 00 0000 000</t>
  </si>
  <si>
    <t>субвенции</t>
  </si>
  <si>
    <t>2 02 30000 00 0000 000</t>
  </si>
  <si>
    <t>межбюджетные трансферты</t>
  </si>
  <si>
    <t>2 02 40000 00 0000 000</t>
  </si>
  <si>
    <t>прочие безвозмездные поступления</t>
  </si>
  <si>
    <t>2 07 00000 00 0000 180</t>
  </si>
  <si>
    <t>Плата по соглашениям об установлении сервитута, заключенным органом местного самоуправления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</si>
  <si>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</si>
  <si>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возврат остатков субсидий и субвенций прошлых лет</t>
  </si>
  <si>
    <t>2 19 00000 00 0000 180</t>
  </si>
  <si>
    <t>Темп роста исполнение 2023/2022,%</t>
  </si>
  <si>
    <t>Судебная система</t>
  </si>
  <si>
    <t>0105</t>
  </si>
  <si>
    <t>Исполнено за   2023 год</t>
  </si>
  <si>
    <t>доходы от перечисления части прибыли муниципальных унитарных предприятий</t>
  </si>
  <si>
    <t>1 11 07014 04 0000 120</t>
  </si>
  <si>
    <t>Общеэкономические вопросы</t>
  </si>
  <si>
    <t>0401</t>
  </si>
  <si>
    <t xml:space="preserve">  2023 год </t>
  </si>
  <si>
    <t>Обеспечение проведения выборов и референдумов</t>
  </si>
  <si>
    <t>0107</t>
  </si>
  <si>
    <t>Другие вопросы в области национальной безопасности и правоохранительной деятельности</t>
  </si>
  <si>
    <t>0314</t>
  </si>
  <si>
    <t xml:space="preserve">Сведения по доходам бюджета  Мысковского городского округа   за   2024 год </t>
  </si>
  <si>
    <t>в сравнении с  2023 годом</t>
  </si>
  <si>
    <t>Исполнено за   2024 год</t>
  </si>
  <si>
    <t>2024 г  к  2023 г</t>
  </si>
  <si>
    <t>Темп роста исполнение 2024/2023,%</t>
  </si>
  <si>
    <t>Сведения о расходах бюджета Мысковского городского округа по разделам и подразделам классификации расходов за 2024 год в сравнении с 2023 годом</t>
  </si>
  <si>
    <t xml:space="preserve">  2024 год </t>
  </si>
  <si>
    <t>Отклонение 2024/2023, (+/-)</t>
  </si>
  <si>
    <t>0310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</si>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</sst>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6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9" fillId="0" borderId="0" xfId="0" applyFont="1"/>
    <xf numFmtId="164" fontId="11" fillId="0" borderId="2" xfId="0" applyNumberFormat="1" applyFont="1" applyBorder="1"/>
    <xf numFmtId="0" fontId="11" fillId="0" borderId="2" xfId="0" applyNumberFormat="1" applyFont="1" applyBorder="1" applyAlignment="1">
      <alignment horizontal="left" vertical="top" wrapText="1"/>
    </xf>
    <xf numFmtId="0" fontId="4" fillId="0" borderId="0" xfId="1" applyFont="1"/>
    <xf numFmtId="0" fontId="11" fillId="0" borderId="0" xfId="1" applyFont="1"/>
    <xf numFmtId="0" fontId="10" fillId="0" borderId="0" xfId="1" applyFont="1" applyAlignment="1">
      <alignment horizontal="center"/>
    </xf>
    <xf numFmtId="0" fontId="9" fillId="0" borderId="7" xfId="1" applyFont="1" applyBorder="1" applyAlignment="1">
      <alignment horizontal="center" vertical="justify"/>
    </xf>
    <xf numFmtId="0" fontId="9" fillId="0" borderId="12" xfId="1" applyFont="1" applyBorder="1"/>
    <xf numFmtId="0" fontId="9" fillId="0" borderId="16" xfId="1" applyFont="1" applyBorder="1"/>
    <xf numFmtId="164" fontId="7" fillId="0" borderId="20" xfId="1" applyNumberFormat="1" applyFont="1" applyFill="1" applyBorder="1"/>
    <xf numFmtId="164" fontId="7" fillId="0" borderId="21" xfId="1" applyNumberFormat="1" applyFont="1" applyFill="1" applyBorder="1"/>
    <xf numFmtId="0" fontId="5" fillId="0" borderId="0" xfId="1" applyFont="1" applyFill="1" applyAlignment="1">
      <alignment horizontal="center"/>
    </xf>
    <xf numFmtId="0" fontId="15" fillId="0" borderId="0" xfId="1" applyFont="1" applyFill="1"/>
    <xf numFmtId="0" fontId="5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justify" wrapText="1"/>
    </xf>
    <xf numFmtId="0" fontId="14" fillId="3" borderId="2" xfId="1" applyFont="1" applyFill="1" applyBorder="1" applyAlignment="1">
      <alignment horizontal="center"/>
    </xf>
    <xf numFmtId="164" fontId="7" fillId="3" borderId="2" xfId="1" applyNumberFormat="1" applyFont="1" applyFill="1" applyBorder="1"/>
    <xf numFmtId="164" fontId="7" fillId="4" borderId="21" xfId="1" applyNumberFormat="1" applyFont="1" applyFill="1" applyBorder="1"/>
    <xf numFmtId="164" fontId="7" fillId="4" borderId="20" xfId="1" applyNumberFormat="1" applyFont="1" applyFill="1" applyBorder="1"/>
    <xf numFmtId="0" fontId="5" fillId="0" borderId="2" xfId="1" applyFont="1" applyFill="1" applyBorder="1" applyAlignment="1">
      <alignment horizontal="center" vertical="center"/>
    </xf>
    <xf numFmtId="0" fontId="17" fillId="0" borderId="22" xfId="2" applyNumberFormat="1" applyFont="1" applyFill="1" applyBorder="1" applyAlignment="1">
      <alignment horizontal="left" wrapText="1" readingOrder="1"/>
    </xf>
    <xf numFmtId="0" fontId="18" fillId="0" borderId="22" xfId="2" applyNumberFormat="1" applyFont="1" applyFill="1" applyBorder="1" applyAlignment="1">
      <alignment horizontal="center" wrapText="1" readingOrder="1"/>
    </xf>
    <xf numFmtId="164" fontId="7" fillId="0" borderId="2" xfId="1" applyNumberFormat="1" applyFont="1" applyFill="1" applyBorder="1"/>
    <xf numFmtId="0" fontId="14" fillId="0" borderId="0" xfId="1" applyFont="1" applyFill="1" applyAlignment="1">
      <alignment horizontal="center"/>
    </xf>
    <xf numFmtId="0" fontId="19" fillId="0" borderId="0" xfId="1" applyFont="1" applyFill="1"/>
    <xf numFmtId="0" fontId="20" fillId="2" borderId="2" xfId="1" applyFont="1" applyFill="1" applyBorder="1" applyAlignment="1">
      <alignment horizontal="center" vertical="center"/>
    </xf>
    <xf numFmtId="0" fontId="21" fillId="2" borderId="22" xfId="2" applyNumberFormat="1" applyFont="1" applyFill="1" applyBorder="1" applyAlignment="1">
      <alignment horizontal="left" wrapText="1" readingOrder="1"/>
    </xf>
    <xf numFmtId="0" fontId="22" fillId="2" borderId="22" xfId="2" applyNumberFormat="1" applyFont="1" applyFill="1" applyBorder="1" applyAlignment="1">
      <alignment horizontal="center" wrapText="1" readingOrder="1"/>
    </xf>
    <xf numFmtId="164" fontId="11" fillId="2" borderId="2" xfId="1" applyNumberFormat="1" applyFont="1" applyFill="1" applyBorder="1"/>
    <xf numFmtId="164" fontId="6" fillId="0" borderId="2" xfId="1" applyNumberFormat="1" applyFont="1" applyFill="1" applyBorder="1"/>
    <xf numFmtId="0" fontId="7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/>
    </xf>
    <xf numFmtId="0" fontId="10" fillId="0" borderId="2" xfId="1" applyFont="1" applyFill="1" applyBorder="1"/>
    <xf numFmtId="49" fontId="9" fillId="0" borderId="23" xfId="1" applyNumberFormat="1" applyFont="1" applyFill="1" applyBorder="1" applyAlignment="1">
      <alignment horizontal="center"/>
    </xf>
    <xf numFmtId="0" fontId="4" fillId="0" borderId="2" xfId="1" applyFont="1" applyBorder="1" applyAlignment="1">
      <alignment vertical="top" wrapText="1"/>
    </xf>
    <xf numFmtId="49" fontId="4" fillId="0" borderId="23" xfId="1" applyNumberFormat="1" applyFont="1" applyBorder="1" applyAlignment="1">
      <alignment horizontal="center"/>
    </xf>
    <xf numFmtId="0" fontId="10" fillId="0" borderId="2" xfId="1" applyFont="1" applyBorder="1" applyAlignment="1">
      <alignment vertical="top" wrapText="1"/>
    </xf>
    <xf numFmtId="49" fontId="9" fillId="0" borderId="23" xfId="1" applyNumberFormat="1" applyFont="1" applyBorder="1" applyAlignment="1">
      <alignment horizontal="center"/>
    </xf>
    <xf numFmtId="0" fontId="10" fillId="0" borderId="2" xfId="1" applyFont="1" applyBorder="1"/>
    <xf numFmtId="0" fontId="20" fillId="0" borderId="2" xfId="1" applyFont="1" applyBorder="1"/>
    <xf numFmtId="0" fontId="10" fillId="0" borderId="2" xfId="1" applyFont="1" applyBorder="1" applyAlignment="1">
      <alignment horizontal="right"/>
    </xf>
    <xf numFmtId="0" fontId="20" fillId="0" borderId="0" xfId="1" applyFont="1" applyAlignment="1">
      <alignment horizontal="center"/>
    </xf>
    <xf numFmtId="0" fontId="23" fillId="3" borderId="2" xfId="1" applyFont="1" applyFill="1" applyBorder="1" applyAlignment="1">
      <alignment vertical="top" wrapText="1"/>
    </xf>
    <xf numFmtId="0" fontId="19" fillId="3" borderId="2" xfId="1" applyFont="1" applyFill="1" applyBorder="1" applyAlignment="1">
      <alignment horizontal="center"/>
    </xf>
    <xf numFmtId="0" fontId="20" fillId="2" borderId="2" xfId="1" applyFont="1" applyFill="1" applyBorder="1"/>
    <xf numFmtId="0" fontId="21" fillId="2" borderId="2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/>
    </xf>
    <xf numFmtId="164" fontId="6" fillId="2" borderId="2" xfId="1" applyNumberFormat="1" applyFont="1" applyFill="1" applyBorder="1"/>
    <xf numFmtId="0" fontId="11" fillId="2" borderId="0" xfId="1" applyFont="1" applyFill="1"/>
    <xf numFmtId="0" fontId="21" fillId="0" borderId="2" xfId="1" applyFont="1" applyBorder="1" applyAlignment="1">
      <alignment vertical="top" wrapText="1"/>
    </xf>
    <xf numFmtId="0" fontId="15" fillId="0" borderId="2" xfId="1" applyFont="1" applyFill="1" applyBorder="1" applyAlignment="1">
      <alignment horizontal="center"/>
    </xf>
    <xf numFmtId="0" fontId="11" fillId="0" borderId="0" xfId="1" applyFont="1" applyAlignment="1">
      <alignment vertical="justify" wrapText="1"/>
    </xf>
    <xf numFmtId="14" fontId="4" fillId="0" borderId="0" xfId="1" applyNumberFormat="1" applyFont="1" applyAlignment="1">
      <alignment vertical="justify" wrapText="1"/>
    </xf>
    <xf numFmtId="14" fontId="4" fillId="0" borderId="0" xfId="1" applyNumberFormat="1" applyFont="1"/>
    <xf numFmtId="0" fontId="4" fillId="0" borderId="0" xfId="1" applyFont="1" applyAlignment="1">
      <alignment vertical="justify" wrapText="1"/>
    </xf>
    <xf numFmtId="0" fontId="7" fillId="5" borderId="2" xfId="0" applyFont="1" applyFill="1" applyBorder="1" applyAlignment="1">
      <alignment horizontal="left" vertical="top" wrapText="1"/>
    </xf>
    <xf numFmtId="49" fontId="7" fillId="5" borderId="2" xfId="0" applyNumberFormat="1" applyFont="1" applyFill="1" applyBorder="1" applyAlignment="1">
      <alignment horizontal="center" wrapText="1"/>
    </xf>
    <xf numFmtId="164" fontId="7" fillId="5" borderId="2" xfId="0" applyNumberFormat="1" applyFont="1" applyFill="1" applyBorder="1" applyAlignment="1">
      <alignment horizontal="center" wrapText="1"/>
    </xf>
    <xf numFmtId="164" fontId="10" fillId="5" borderId="2" xfId="0" applyNumberFormat="1" applyFont="1" applyFill="1" applyBorder="1"/>
    <xf numFmtId="0" fontId="10" fillId="5" borderId="2" xfId="0" applyNumberFormat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wrapText="1"/>
    </xf>
    <xf numFmtId="164" fontId="7" fillId="6" borderId="2" xfId="0" applyNumberFormat="1" applyFont="1" applyFill="1" applyBorder="1" applyAlignment="1">
      <alignment horizontal="center" wrapText="1"/>
    </xf>
    <xf numFmtId="164" fontId="10" fillId="6" borderId="2" xfId="0" applyNumberFormat="1" applyFont="1" applyFill="1" applyBorder="1"/>
    <xf numFmtId="0" fontId="7" fillId="6" borderId="2" xfId="1" applyFont="1" applyFill="1" applyBorder="1" applyAlignment="1">
      <alignment horizontal="center" vertical="justify" wrapText="1"/>
    </xf>
    <xf numFmtId="0" fontId="14" fillId="6" borderId="20" xfId="1" applyFont="1" applyFill="1" applyBorder="1" applyAlignment="1">
      <alignment horizontal="center"/>
    </xf>
    <xf numFmtId="164" fontId="7" fillId="6" borderId="20" xfId="1" applyNumberFormat="1" applyFont="1" applyFill="1" applyBorder="1"/>
    <xf numFmtId="164" fontId="7" fillId="6" borderId="21" xfId="1" applyNumberFormat="1" applyFont="1" applyFill="1" applyBorder="1"/>
    <xf numFmtId="0" fontId="5" fillId="6" borderId="20" xfId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justify"/>
    </xf>
    <xf numFmtId="0" fontId="13" fillId="0" borderId="14" xfId="1" applyFont="1" applyBorder="1" applyAlignment="1">
      <alignment horizontal="center" vertical="justify"/>
    </xf>
    <xf numFmtId="0" fontId="13" fillId="0" borderId="18" xfId="1" applyFont="1" applyBorder="1" applyAlignment="1">
      <alignment horizontal="center" vertical="justify"/>
    </xf>
    <xf numFmtId="0" fontId="10" fillId="0" borderId="10" xfId="1" applyFont="1" applyBorder="1" applyAlignment="1">
      <alignment horizontal="center" vertical="justify"/>
    </xf>
    <xf numFmtId="0" fontId="10" fillId="0" borderId="11" xfId="1" applyFont="1" applyBorder="1" applyAlignment="1">
      <alignment horizontal="center" vertical="justify"/>
    </xf>
    <xf numFmtId="0" fontId="10" fillId="0" borderId="15" xfId="1" applyFont="1" applyBorder="1" applyAlignment="1">
      <alignment horizontal="center" vertical="justify"/>
    </xf>
    <xf numFmtId="0" fontId="10" fillId="0" borderId="19" xfId="1" applyFont="1" applyBorder="1" applyAlignment="1">
      <alignment horizontal="center" vertical="justify"/>
    </xf>
    <xf numFmtId="0" fontId="10" fillId="0" borderId="9" xfId="1" applyFont="1" applyBorder="1" applyAlignment="1">
      <alignment horizontal="center" vertical="justify" wrapText="1"/>
    </xf>
    <xf numFmtId="0" fontId="1" fillId="0" borderId="18" xfId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3">
    <cellStyle name="Normal" xfId="2" xr:uid="{00000000-0005-0000-0000-000000000000}"/>
    <cellStyle name="Обычный" xfId="0" builtinId="0"/>
    <cellStyle name="Обычный 2" xfId="1" xr:uid="{00000000-0005-0000-0000-000002000000}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3"/>
  <sheetViews>
    <sheetView tabSelected="1" workbookViewId="0">
      <selection activeCell="E42" sqref="E42"/>
    </sheetView>
  </sheetViews>
  <sheetFormatPr defaultColWidth="14.42578125" defaultRowHeight="12.75" x14ac:dyDescent="0.2"/>
  <cols>
    <col min="1" max="1" width="3.85546875" style="11" customWidth="1"/>
    <col min="2" max="2" width="53" style="11" customWidth="1"/>
    <col min="3" max="3" width="20.140625" style="11" customWidth="1"/>
    <col min="4" max="5" width="15.42578125" style="11" customWidth="1"/>
    <col min="6" max="6" width="16.85546875" style="11" customWidth="1"/>
    <col min="7" max="7" width="15.42578125" style="11" customWidth="1"/>
    <col min="8" max="251" width="9.140625" style="11" customWidth="1"/>
    <col min="252" max="252" width="3.85546875" style="11" customWidth="1"/>
    <col min="253" max="253" width="53" style="11" customWidth="1"/>
    <col min="254" max="254" width="19" style="11" customWidth="1"/>
    <col min="255" max="255" width="12.7109375" style="11" customWidth="1"/>
    <col min="256" max="256" width="14.42578125" style="11"/>
    <col min="257" max="257" width="3.85546875" style="11" customWidth="1"/>
    <col min="258" max="258" width="53" style="11" customWidth="1"/>
    <col min="259" max="259" width="20.140625" style="11" customWidth="1"/>
    <col min="260" max="260" width="15.140625" style="11" customWidth="1"/>
    <col min="261" max="261" width="15.42578125" style="11" customWidth="1"/>
    <col min="262" max="262" width="16.85546875" style="11" customWidth="1"/>
    <col min="263" max="263" width="15.42578125" style="11" customWidth="1"/>
    <col min="264" max="507" width="9.140625" style="11" customWidth="1"/>
    <col min="508" max="508" width="3.85546875" style="11" customWidth="1"/>
    <col min="509" max="509" width="53" style="11" customWidth="1"/>
    <col min="510" max="510" width="19" style="11" customWidth="1"/>
    <col min="511" max="511" width="12.7109375" style="11" customWidth="1"/>
    <col min="512" max="512" width="14.42578125" style="11"/>
    <col min="513" max="513" width="3.85546875" style="11" customWidth="1"/>
    <col min="514" max="514" width="53" style="11" customWidth="1"/>
    <col min="515" max="515" width="20.140625" style="11" customWidth="1"/>
    <col min="516" max="516" width="15.140625" style="11" customWidth="1"/>
    <col min="517" max="517" width="15.42578125" style="11" customWidth="1"/>
    <col min="518" max="518" width="16.85546875" style="11" customWidth="1"/>
    <col min="519" max="519" width="15.42578125" style="11" customWidth="1"/>
    <col min="520" max="763" width="9.140625" style="11" customWidth="1"/>
    <col min="764" max="764" width="3.85546875" style="11" customWidth="1"/>
    <col min="765" max="765" width="53" style="11" customWidth="1"/>
    <col min="766" max="766" width="19" style="11" customWidth="1"/>
    <col min="767" max="767" width="12.7109375" style="11" customWidth="1"/>
    <col min="768" max="768" width="14.42578125" style="11"/>
    <col min="769" max="769" width="3.85546875" style="11" customWidth="1"/>
    <col min="770" max="770" width="53" style="11" customWidth="1"/>
    <col min="771" max="771" width="20.140625" style="11" customWidth="1"/>
    <col min="772" max="772" width="15.140625" style="11" customWidth="1"/>
    <col min="773" max="773" width="15.42578125" style="11" customWidth="1"/>
    <col min="774" max="774" width="16.85546875" style="11" customWidth="1"/>
    <col min="775" max="775" width="15.42578125" style="11" customWidth="1"/>
    <col min="776" max="1019" width="9.140625" style="11" customWidth="1"/>
    <col min="1020" max="1020" width="3.85546875" style="11" customWidth="1"/>
    <col min="1021" max="1021" width="53" style="11" customWidth="1"/>
    <col min="1022" max="1022" width="19" style="11" customWidth="1"/>
    <col min="1023" max="1023" width="12.7109375" style="11" customWidth="1"/>
    <col min="1024" max="1024" width="14.42578125" style="11"/>
    <col min="1025" max="1025" width="3.85546875" style="11" customWidth="1"/>
    <col min="1026" max="1026" width="53" style="11" customWidth="1"/>
    <col min="1027" max="1027" width="20.140625" style="11" customWidth="1"/>
    <col min="1028" max="1028" width="15.140625" style="11" customWidth="1"/>
    <col min="1029" max="1029" width="15.42578125" style="11" customWidth="1"/>
    <col min="1030" max="1030" width="16.85546875" style="11" customWidth="1"/>
    <col min="1031" max="1031" width="15.42578125" style="11" customWidth="1"/>
    <col min="1032" max="1275" width="9.140625" style="11" customWidth="1"/>
    <col min="1276" max="1276" width="3.85546875" style="11" customWidth="1"/>
    <col min="1277" max="1277" width="53" style="11" customWidth="1"/>
    <col min="1278" max="1278" width="19" style="11" customWidth="1"/>
    <col min="1279" max="1279" width="12.7109375" style="11" customWidth="1"/>
    <col min="1280" max="1280" width="14.42578125" style="11"/>
    <col min="1281" max="1281" width="3.85546875" style="11" customWidth="1"/>
    <col min="1282" max="1282" width="53" style="11" customWidth="1"/>
    <col min="1283" max="1283" width="20.140625" style="11" customWidth="1"/>
    <col min="1284" max="1284" width="15.140625" style="11" customWidth="1"/>
    <col min="1285" max="1285" width="15.42578125" style="11" customWidth="1"/>
    <col min="1286" max="1286" width="16.85546875" style="11" customWidth="1"/>
    <col min="1287" max="1287" width="15.42578125" style="11" customWidth="1"/>
    <col min="1288" max="1531" width="9.140625" style="11" customWidth="1"/>
    <col min="1532" max="1532" width="3.85546875" style="11" customWidth="1"/>
    <col min="1533" max="1533" width="53" style="11" customWidth="1"/>
    <col min="1534" max="1534" width="19" style="11" customWidth="1"/>
    <col min="1535" max="1535" width="12.7109375" style="11" customWidth="1"/>
    <col min="1536" max="1536" width="14.42578125" style="11"/>
    <col min="1537" max="1537" width="3.85546875" style="11" customWidth="1"/>
    <col min="1538" max="1538" width="53" style="11" customWidth="1"/>
    <col min="1539" max="1539" width="20.140625" style="11" customWidth="1"/>
    <col min="1540" max="1540" width="15.140625" style="11" customWidth="1"/>
    <col min="1541" max="1541" width="15.42578125" style="11" customWidth="1"/>
    <col min="1542" max="1542" width="16.85546875" style="11" customWidth="1"/>
    <col min="1543" max="1543" width="15.42578125" style="11" customWidth="1"/>
    <col min="1544" max="1787" width="9.140625" style="11" customWidth="1"/>
    <col min="1788" max="1788" width="3.85546875" style="11" customWidth="1"/>
    <col min="1789" max="1789" width="53" style="11" customWidth="1"/>
    <col min="1790" max="1790" width="19" style="11" customWidth="1"/>
    <col min="1791" max="1791" width="12.7109375" style="11" customWidth="1"/>
    <col min="1792" max="1792" width="14.42578125" style="11"/>
    <col min="1793" max="1793" width="3.85546875" style="11" customWidth="1"/>
    <col min="1794" max="1794" width="53" style="11" customWidth="1"/>
    <col min="1795" max="1795" width="20.140625" style="11" customWidth="1"/>
    <col min="1796" max="1796" width="15.140625" style="11" customWidth="1"/>
    <col min="1797" max="1797" width="15.42578125" style="11" customWidth="1"/>
    <col min="1798" max="1798" width="16.85546875" style="11" customWidth="1"/>
    <col min="1799" max="1799" width="15.42578125" style="11" customWidth="1"/>
    <col min="1800" max="2043" width="9.140625" style="11" customWidth="1"/>
    <col min="2044" max="2044" width="3.85546875" style="11" customWidth="1"/>
    <col min="2045" max="2045" width="53" style="11" customWidth="1"/>
    <col min="2046" max="2046" width="19" style="11" customWidth="1"/>
    <col min="2047" max="2047" width="12.7109375" style="11" customWidth="1"/>
    <col min="2048" max="2048" width="14.42578125" style="11"/>
    <col min="2049" max="2049" width="3.85546875" style="11" customWidth="1"/>
    <col min="2050" max="2050" width="53" style="11" customWidth="1"/>
    <col min="2051" max="2051" width="20.140625" style="11" customWidth="1"/>
    <col min="2052" max="2052" width="15.140625" style="11" customWidth="1"/>
    <col min="2053" max="2053" width="15.42578125" style="11" customWidth="1"/>
    <col min="2054" max="2054" width="16.85546875" style="11" customWidth="1"/>
    <col min="2055" max="2055" width="15.42578125" style="11" customWidth="1"/>
    <col min="2056" max="2299" width="9.140625" style="11" customWidth="1"/>
    <col min="2300" max="2300" width="3.85546875" style="11" customWidth="1"/>
    <col min="2301" max="2301" width="53" style="11" customWidth="1"/>
    <col min="2302" max="2302" width="19" style="11" customWidth="1"/>
    <col min="2303" max="2303" width="12.7109375" style="11" customWidth="1"/>
    <col min="2304" max="2304" width="14.42578125" style="11"/>
    <col min="2305" max="2305" width="3.85546875" style="11" customWidth="1"/>
    <col min="2306" max="2306" width="53" style="11" customWidth="1"/>
    <col min="2307" max="2307" width="20.140625" style="11" customWidth="1"/>
    <col min="2308" max="2308" width="15.140625" style="11" customWidth="1"/>
    <col min="2309" max="2309" width="15.42578125" style="11" customWidth="1"/>
    <col min="2310" max="2310" width="16.85546875" style="11" customWidth="1"/>
    <col min="2311" max="2311" width="15.42578125" style="11" customWidth="1"/>
    <col min="2312" max="2555" width="9.140625" style="11" customWidth="1"/>
    <col min="2556" max="2556" width="3.85546875" style="11" customWidth="1"/>
    <col min="2557" max="2557" width="53" style="11" customWidth="1"/>
    <col min="2558" max="2558" width="19" style="11" customWidth="1"/>
    <col min="2559" max="2559" width="12.7109375" style="11" customWidth="1"/>
    <col min="2560" max="2560" width="14.42578125" style="11"/>
    <col min="2561" max="2561" width="3.85546875" style="11" customWidth="1"/>
    <col min="2562" max="2562" width="53" style="11" customWidth="1"/>
    <col min="2563" max="2563" width="20.140625" style="11" customWidth="1"/>
    <col min="2564" max="2564" width="15.140625" style="11" customWidth="1"/>
    <col min="2565" max="2565" width="15.42578125" style="11" customWidth="1"/>
    <col min="2566" max="2566" width="16.85546875" style="11" customWidth="1"/>
    <col min="2567" max="2567" width="15.42578125" style="11" customWidth="1"/>
    <col min="2568" max="2811" width="9.140625" style="11" customWidth="1"/>
    <col min="2812" max="2812" width="3.85546875" style="11" customWidth="1"/>
    <col min="2813" max="2813" width="53" style="11" customWidth="1"/>
    <col min="2814" max="2814" width="19" style="11" customWidth="1"/>
    <col min="2815" max="2815" width="12.7109375" style="11" customWidth="1"/>
    <col min="2816" max="2816" width="14.42578125" style="11"/>
    <col min="2817" max="2817" width="3.85546875" style="11" customWidth="1"/>
    <col min="2818" max="2818" width="53" style="11" customWidth="1"/>
    <col min="2819" max="2819" width="20.140625" style="11" customWidth="1"/>
    <col min="2820" max="2820" width="15.140625" style="11" customWidth="1"/>
    <col min="2821" max="2821" width="15.42578125" style="11" customWidth="1"/>
    <col min="2822" max="2822" width="16.85546875" style="11" customWidth="1"/>
    <col min="2823" max="2823" width="15.42578125" style="11" customWidth="1"/>
    <col min="2824" max="3067" width="9.140625" style="11" customWidth="1"/>
    <col min="3068" max="3068" width="3.85546875" style="11" customWidth="1"/>
    <col min="3069" max="3069" width="53" style="11" customWidth="1"/>
    <col min="3070" max="3070" width="19" style="11" customWidth="1"/>
    <col min="3071" max="3071" width="12.7109375" style="11" customWidth="1"/>
    <col min="3072" max="3072" width="14.42578125" style="11"/>
    <col min="3073" max="3073" width="3.85546875" style="11" customWidth="1"/>
    <col min="3074" max="3074" width="53" style="11" customWidth="1"/>
    <col min="3075" max="3075" width="20.140625" style="11" customWidth="1"/>
    <col min="3076" max="3076" width="15.140625" style="11" customWidth="1"/>
    <col min="3077" max="3077" width="15.42578125" style="11" customWidth="1"/>
    <col min="3078" max="3078" width="16.85546875" style="11" customWidth="1"/>
    <col min="3079" max="3079" width="15.42578125" style="11" customWidth="1"/>
    <col min="3080" max="3323" width="9.140625" style="11" customWidth="1"/>
    <col min="3324" max="3324" width="3.85546875" style="11" customWidth="1"/>
    <col min="3325" max="3325" width="53" style="11" customWidth="1"/>
    <col min="3326" max="3326" width="19" style="11" customWidth="1"/>
    <col min="3327" max="3327" width="12.7109375" style="11" customWidth="1"/>
    <col min="3328" max="3328" width="14.42578125" style="11"/>
    <col min="3329" max="3329" width="3.85546875" style="11" customWidth="1"/>
    <col min="3330" max="3330" width="53" style="11" customWidth="1"/>
    <col min="3331" max="3331" width="20.140625" style="11" customWidth="1"/>
    <col min="3332" max="3332" width="15.140625" style="11" customWidth="1"/>
    <col min="3333" max="3333" width="15.42578125" style="11" customWidth="1"/>
    <col min="3334" max="3334" width="16.85546875" style="11" customWidth="1"/>
    <col min="3335" max="3335" width="15.42578125" style="11" customWidth="1"/>
    <col min="3336" max="3579" width="9.140625" style="11" customWidth="1"/>
    <col min="3580" max="3580" width="3.85546875" style="11" customWidth="1"/>
    <col min="3581" max="3581" width="53" style="11" customWidth="1"/>
    <col min="3582" max="3582" width="19" style="11" customWidth="1"/>
    <col min="3583" max="3583" width="12.7109375" style="11" customWidth="1"/>
    <col min="3584" max="3584" width="14.42578125" style="11"/>
    <col min="3585" max="3585" width="3.85546875" style="11" customWidth="1"/>
    <col min="3586" max="3586" width="53" style="11" customWidth="1"/>
    <col min="3587" max="3587" width="20.140625" style="11" customWidth="1"/>
    <col min="3588" max="3588" width="15.140625" style="11" customWidth="1"/>
    <col min="3589" max="3589" width="15.42578125" style="11" customWidth="1"/>
    <col min="3590" max="3590" width="16.85546875" style="11" customWidth="1"/>
    <col min="3591" max="3591" width="15.42578125" style="11" customWidth="1"/>
    <col min="3592" max="3835" width="9.140625" style="11" customWidth="1"/>
    <col min="3836" max="3836" width="3.85546875" style="11" customWidth="1"/>
    <col min="3837" max="3837" width="53" style="11" customWidth="1"/>
    <col min="3838" max="3838" width="19" style="11" customWidth="1"/>
    <col min="3839" max="3839" width="12.7109375" style="11" customWidth="1"/>
    <col min="3840" max="3840" width="14.42578125" style="11"/>
    <col min="3841" max="3841" width="3.85546875" style="11" customWidth="1"/>
    <col min="3842" max="3842" width="53" style="11" customWidth="1"/>
    <col min="3843" max="3843" width="20.140625" style="11" customWidth="1"/>
    <col min="3844" max="3844" width="15.140625" style="11" customWidth="1"/>
    <col min="3845" max="3845" width="15.42578125" style="11" customWidth="1"/>
    <col min="3846" max="3846" width="16.85546875" style="11" customWidth="1"/>
    <col min="3847" max="3847" width="15.42578125" style="11" customWidth="1"/>
    <col min="3848" max="4091" width="9.140625" style="11" customWidth="1"/>
    <col min="4092" max="4092" width="3.85546875" style="11" customWidth="1"/>
    <col min="4093" max="4093" width="53" style="11" customWidth="1"/>
    <col min="4094" max="4094" width="19" style="11" customWidth="1"/>
    <col min="4095" max="4095" width="12.7109375" style="11" customWidth="1"/>
    <col min="4096" max="4096" width="14.42578125" style="11"/>
    <col min="4097" max="4097" width="3.85546875" style="11" customWidth="1"/>
    <col min="4098" max="4098" width="53" style="11" customWidth="1"/>
    <col min="4099" max="4099" width="20.140625" style="11" customWidth="1"/>
    <col min="4100" max="4100" width="15.140625" style="11" customWidth="1"/>
    <col min="4101" max="4101" width="15.42578125" style="11" customWidth="1"/>
    <col min="4102" max="4102" width="16.85546875" style="11" customWidth="1"/>
    <col min="4103" max="4103" width="15.42578125" style="11" customWidth="1"/>
    <col min="4104" max="4347" width="9.140625" style="11" customWidth="1"/>
    <col min="4348" max="4348" width="3.85546875" style="11" customWidth="1"/>
    <col min="4349" max="4349" width="53" style="11" customWidth="1"/>
    <col min="4350" max="4350" width="19" style="11" customWidth="1"/>
    <col min="4351" max="4351" width="12.7109375" style="11" customWidth="1"/>
    <col min="4352" max="4352" width="14.42578125" style="11"/>
    <col min="4353" max="4353" width="3.85546875" style="11" customWidth="1"/>
    <col min="4354" max="4354" width="53" style="11" customWidth="1"/>
    <col min="4355" max="4355" width="20.140625" style="11" customWidth="1"/>
    <col min="4356" max="4356" width="15.140625" style="11" customWidth="1"/>
    <col min="4357" max="4357" width="15.42578125" style="11" customWidth="1"/>
    <col min="4358" max="4358" width="16.85546875" style="11" customWidth="1"/>
    <col min="4359" max="4359" width="15.42578125" style="11" customWidth="1"/>
    <col min="4360" max="4603" width="9.140625" style="11" customWidth="1"/>
    <col min="4604" max="4604" width="3.85546875" style="11" customWidth="1"/>
    <col min="4605" max="4605" width="53" style="11" customWidth="1"/>
    <col min="4606" max="4606" width="19" style="11" customWidth="1"/>
    <col min="4607" max="4607" width="12.7109375" style="11" customWidth="1"/>
    <col min="4608" max="4608" width="14.42578125" style="11"/>
    <col min="4609" max="4609" width="3.85546875" style="11" customWidth="1"/>
    <col min="4610" max="4610" width="53" style="11" customWidth="1"/>
    <col min="4611" max="4611" width="20.140625" style="11" customWidth="1"/>
    <col min="4612" max="4612" width="15.140625" style="11" customWidth="1"/>
    <col min="4613" max="4613" width="15.42578125" style="11" customWidth="1"/>
    <col min="4614" max="4614" width="16.85546875" style="11" customWidth="1"/>
    <col min="4615" max="4615" width="15.42578125" style="11" customWidth="1"/>
    <col min="4616" max="4859" width="9.140625" style="11" customWidth="1"/>
    <col min="4860" max="4860" width="3.85546875" style="11" customWidth="1"/>
    <col min="4861" max="4861" width="53" style="11" customWidth="1"/>
    <col min="4862" max="4862" width="19" style="11" customWidth="1"/>
    <col min="4863" max="4863" width="12.7109375" style="11" customWidth="1"/>
    <col min="4864" max="4864" width="14.42578125" style="11"/>
    <col min="4865" max="4865" width="3.85546875" style="11" customWidth="1"/>
    <col min="4866" max="4866" width="53" style="11" customWidth="1"/>
    <col min="4867" max="4867" width="20.140625" style="11" customWidth="1"/>
    <col min="4868" max="4868" width="15.140625" style="11" customWidth="1"/>
    <col min="4869" max="4869" width="15.42578125" style="11" customWidth="1"/>
    <col min="4870" max="4870" width="16.85546875" style="11" customWidth="1"/>
    <col min="4871" max="4871" width="15.42578125" style="11" customWidth="1"/>
    <col min="4872" max="5115" width="9.140625" style="11" customWidth="1"/>
    <col min="5116" max="5116" width="3.85546875" style="11" customWidth="1"/>
    <col min="5117" max="5117" width="53" style="11" customWidth="1"/>
    <col min="5118" max="5118" width="19" style="11" customWidth="1"/>
    <col min="5119" max="5119" width="12.7109375" style="11" customWidth="1"/>
    <col min="5120" max="5120" width="14.42578125" style="11"/>
    <col min="5121" max="5121" width="3.85546875" style="11" customWidth="1"/>
    <col min="5122" max="5122" width="53" style="11" customWidth="1"/>
    <col min="5123" max="5123" width="20.140625" style="11" customWidth="1"/>
    <col min="5124" max="5124" width="15.140625" style="11" customWidth="1"/>
    <col min="5125" max="5125" width="15.42578125" style="11" customWidth="1"/>
    <col min="5126" max="5126" width="16.85546875" style="11" customWidth="1"/>
    <col min="5127" max="5127" width="15.42578125" style="11" customWidth="1"/>
    <col min="5128" max="5371" width="9.140625" style="11" customWidth="1"/>
    <col min="5372" max="5372" width="3.85546875" style="11" customWidth="1"/>
    <col min="5373" max="5373" width="53" style="11" customWidth="1"/>
    <col min="5374" max="5374" width="19" style="11" customWidth="1"/>
    <col min="5375" max="5375" width="12.7109375" style="11" customWidth="1"/>
    <col min="5376" max="5376" width="14.42578125" style="11"/>
    <col min="5377" max="5377" width="3.85546875" style="11" customWidth="1"/>
    <col min="5378" max="5378" width="53" style="11" customWidth="1"/>
    <col min="5379" max="5379" width="20.140625" style="11" customWidth="1"/>
    <col min="5380" max="5380" width="15.140625" style="11" customWidth="1"/>
    <col min="5381" max="5381" width="15.42578125" style="11" customWidth="1"/>
    <col min="5382" max="5382" width="16.85546875" style="11" customWidth="1"/>
    <col min="5383" max="5383" width="15.42578125" style="11" customWidth="1"/>
    <col min="5384" max="5627" width="9.140625" style="11" customWidth="1"/>
    <col min="5628" max="5628" width="3.85546875" style="11" customWidth="1"/>
    <col min="5629" max="5629" width="53" style="11" customWidth="1"/>
    <col min="5630" max="5630" width="19" style="11" customWidth="1"/>
    <col min="5631" max="5631" width="12.7109375" style="11" customWidth="1"/>
    <col min="5632" max="5632" width="14.42578125" style="11"/>
    <col min="5633" max="5633" width="3.85546875" style="11" customWidth="1"/>
    <col min="5634" max="5634" width="53" style="11" customWidth="1"/>
    <col min="5635" max="5635" width="20.140625" style="11" customWidth="1"/>
    <col min="5636" max="5636" width="15.140625" style="11" customWidth="1"/>
    <col min="5637" max="5637" width="15.42578125" style="11" customWidth="1"/>
    <col min="5638" max="5638" width="16.85546875" style="11" customWidth="1"/>
    <col min="5639" max="5639" width="15.42578125" style="11" customWidth="1"/>
    <col min="5640" max="5883" width="9.140625" style="11" customWidth="1"/>
    <col min="5884" max="5884" width="3.85546875" style="11" customWidth="1"/>
    <col min="5885" max="5885" width="53" style="11" customWidth="1"/>
    <col min="5886" max="5886" width="19" style="11" customWidth="1"/>
    <col min="5887" max="5887" width="12.7109375" style="11" customWidth="1"/>
    <col min="5888" max="5888" width="14.42578125" style="11"/>
    <col min="5889" max="5889" width="3.85546875" style="11" customWidth="1"/>
    <col min="5890" max="5890" width="53" style="11" customWidth="1"/>
    <col min="5891" max="5891" width="20.140625" style="11" customWidth="1"/>
    <col min="5892" max="5892" width="15.140625" style="11" customWidth="1"/>
    <col min="5893" max="5893" width="15.42578125" style="11" customWidth="1"/>
    <col min="5894" max="5894" width="16.85546875" style="11" customWidth="1"/>
    <col min="5895" max="5895" width="15.42578125" style="11" customWidth="1"/>
    <col min="5896" max="6139" width="9.140625" style="11" customWidth="1"/>
    <col min="6140" max="6140" width="3.85546875" style="11" customWidth="1"/>
    <col min="6141" max="6141" width="53" style="11" customWidth="1"/>
    <col min="6142" max="6142" width="19" style="11" customWidth="1"/>
    <col min="6143" max="6143" width="12.7109375" style="11" customWidth="1"/>
    <col min="6144" max="6144" width="14.42578125" style="11"/>
    <col min="6145" max="6145" width="3.85546875" style="11" customWidth="1"/>
    <col min="6146" max="6146" width="53" style="11" customWidth="1"/>
    <col min="6147" max="6147" width="20.140625" style="11" customWidth="1"/>
    <col min="6148" max="6148" width="15.140625" style="11" customWidth="1"/>
    <col min="6149" max="6149" width="15.42578125" style="11" customWidth="1"/>
    <col min="6150" max="6150" width="16.85546875" style="11" customWidth="1"/>
    <col min="6151" max="6151" width="15.42578125" style="11" customWidth="1"/>
    <col min="6152" max="6395" width="9.140625" style="11" customWidth="1"/>
    <col min="6396" max="6396" width="3.85546875" style="11" customWidth="1"/>
    <col min="6397" max="6397" width="53" style="11" customWidth="1"/>
    <col min="6398" max="6398" width="19" style="11" customWidth="1"/>
    <col min="6399" max="6399" width="12.7109375" style="11" customWidth="1"/>
    <col min="6400" max="6400" width="14.42578125" style="11"/>
    <col min="6401" max="6401" width="3.85546875" style="11" customWidth="1"/>
    <col min="6402" max="6402" width="53" style="11" customWidth="1"/>
    <col min="6403" max="6403" width="20.140625" style="11" customWidth="1"/>
    <col min="6404" max="6404" width="15.140625" style="11" customWidth="1"/>
    <col min="6405" max="6405" width="15.42578125" style="11" customWidth="1"/>
    <col min="6406" max="6406" width="16.85546875" style="11" customWidth="1"/>
    <col min="6407" max="6407" width="15.42578125" style="11" customWidth="1"/>
    <col min="6408" max="6651" width="9.140625" style="11" customWidth="1"/>
    <col min="6652" max="6652" width="3.85546875" style="11" customWidth="1"/>
    <col min="6653" max="6653" width="53" style="11" customWidth="1"/>
    <col min="6654" max="6654" width="19" style="11" customWidth="1"/>
    <col min="6655" max="6655" width="12.7109375" style="11" customWidth="1"/>
    <col min="6656" max="6656" width="14.42578125" style="11"/>
    <col min="6657" max="6657" width="3.85546875" style="11" customWidth="1"/>
    <col min="6658" max="6658" width="53" style="11" customWidth="1"/>
    <col min="6659" max="6659" width="20.140625" style="11" customWidth="1"/>
    <col min="6660" max="6660" width="15.140625" style="11" customWidth="1"/>
    <col min="6661" max="6661" width="15.42578125" style="11" customWidth="1"/>
    <col min="6662" max="6662" width="16.85546875" style="11" customWidth="1"/>
    <col min="6663" max="6663" width="15.42578125" style="11" customWidth="1"/>
    <col min="6664" max="6907" width="9.140625" style="11" customWidth="1"/>
    <col min="6908" max="6908" width="3.85546875" style="11" customWidth="1"/>
    <col min="6909" max="6909" width="53" style="11" customWidth="1"/>
    <col min="6910" max="6910" width="19" style="11" customWidth="1"/>
    <col min="6911" max="6911" width="12.7109375" style="11" customWidth="1"/>
    <col min="6912" max="6912" width="14.42578125" style="11"/>
    <col min="6913" max="6913" width="3.85546875" style="11" customWidth="1"/>
    <col min="6914" max="6914" width="53" style="11" customWidth="1"/>
    <col min="6915" max="6915" width="20.140625" style="11" customWidth="1"/>
    <col min="6916" max="6916" width="15.140625" style="11" customWidth="1"/>
    <col min="6917" max="6917" width="15.42578125" style="11" customWidth="1"/>
    <col min="6918" max="6918" width="16.85546875" style="11" customWidth="1"/>
    <col min="6919" max="6919" width="15.42578125" style="11" customWidth="1"/>
    <col min="6920" max="7163" width="9.140625" style="11" customWidth="1"/>
    <col min="7164" max="7164" width="3.85546875" style="11" customWidth="1"/>
    <col min="7165" max="7165" width="53" style="11" customWidth="1"/>
    <col min="7166" max="7166" width="19" style="11" customWidth="1"/>
    <col min="7167" max="7167" width="12.7109375" style="11" customWidth="1"/>
    <col min="7168" max="7168" width="14.42578125" style="11"/>
    <col min="7169" max="7169" width="3.85546875" style="11" customWidth="1"/>
    <col min="7170" max="7170" width="53" style="11" customWidth="1"/>
    <col min="7171" max="7171" width="20.140625" style="11" customWidth="1"/>
    <col min="7172" max="7172" width="15.140625" style="11" customWidth="1"/>
    <col min="7173" max="7173" width="15.42578125" style="11" customWidth="1"/>
    <col min="7174" max="7174" width="16.85546875" style="11" customWidth="1"/>
    <col min="7175" max="7175" width="15.42578125" style="11" customWidth="1"/>
    <col min="7176" max="7419" width="9.140625" style="11" customWidth="1"/>
    <col min="7420" max="7420" width="3.85546875" style="11" customWidth="1"/>
    <col min="7421" max="7421" width="53" style="11" customWidth="1"/>
    <col min="7422" max="7422" width="19" style="11" customWidth="1"/>
    <col min="7423" max="7423" width="12.7109375" style="11" customWidth="1"/>
    <col min="7424" max="7424" width="14.42578125" style="11"/>
    <col min="7425" max="7425" width="3.85546875" style="11" customWidth="1"/>
    <col min="7426" max="7426" width="53" style="11" customWidth="1"/>
    <col min="7427" max="7427" width="20.140625" style="11" customWidth="1"/>
    <col min="7428" max="7428" width="15.140625" style="11" customWidth="1"/>
    <col min="7429" max="7429" width="15.42578125" style="11" customWidth="1"/>
    <col min="7430" max="7430" width="16.85546875" style="11" customWidth="1"/>
    <col min="7431" max="7431" width="15.42578125" style="11" customWidth="1"/>
    <col min="7432" max="7675" width="9.140625" style="11" customWidth="1"/>
    <col min="7676" max="7676" width="3.85546875" style="11" customWidth="1"/>
    <col min="7677" max="7677" width="53" style="11" customWidth="1"/>
    <col min="7678" max="7678" width="19" style="11" customWidth="1"/>
    <col min="7679" max="7679" width="12.7109375" style="11" customWidth="1"/>
    <col min="7680" max="7680" width="14.42578125" style="11"/>
    <col min="7681" max="7681" width="3.85546875" style="11" customWidth="1"/>
    <col min="7682" max="7682" width="53" style="11" customWidth="1"/>
    <col min="7683" max="7683" width="20.140625" style="11" customWidth="1"/>
    <col min="7684" max="7684" width="15.140625" style="11" customWidth="1"/>
    <col min="7685" max="7685" width="15.42578125" style="11" customWidth="1"/>
    <col min="7686" max="7686" width="16.85546875" style="11" customWidth="1"/>
    <col min="7687" max="7687" width="15.42578125" style="11" customWidth="1"/>
    <col min="7688" max="7931" width="9.140625" style="11" customWidth="1"/>
    <col min="7932" max="7932" width="3.85546875" style="11" customWidth="1"/>
    <col min="7933" max="7933" width="53" style="11" customWidth="1"/>
    <col min="7934" max="7934" width="19" style="11" customWidth="1"/>
    <col min="7935" max="7935" width="12.7109375" style="11" customWidth="1"/>
    <col min="7936" max="7936" width="14.42578125" style="11"/>
    <col min="7937" max="7937" width="3.85546875" style="11" customWidth="1"/>
    <col min="7938" max="7938" width="53" style="11" customWidth="1"/>
    <col min="7939" max="7939" width="20.140625" style="11" customWidth="1"/>
    <col min="7940" max="7940" width="15.140625" style="11" customWidth="1"/>
    <col min="7941" max="7941" width="15.42578125" style="11" customWidth="1"/>
    <col min="7942" max="7942" width="16.85546875" style="11" customWidth="1"/>
    <col min="7943" max="7943" width="15.42578125" style="11" customWidth="1"/>
    <col min="7944" max="8187" width="9.140625" style="11" customWidth="1"/>
    <col min="8188" max="8188" width="3.85546875" style="11" customWidth="1"/>
    <col min="8189" max="8189" width="53" style="11" customWidth="1"/>
    <col min="8190" max="8190" width="19" style="11" customWidth="1"/>
    <col min="8191" max="8191" width="12.7109375" style="11" customWidth="1"/>
    <col min="8192" max="8192" width="14.42578125" style="11"/>
    <col min="8193" max="8193" width="3.85546875" style="11" customWidth="1"/>
    <col min="8194" max="8194" width="53" style="11" customWidth="1"/>
    <col min="8195" max="8195" width="20.140625" style="11" customWidth="1"/>
    <col min="8196" max="8196" width="15.140625" style="11" customWidth="1"/>
    <col min="8197" max="8197" width="15.42578125" style="11" customWidth="1"/>
    <col min="8198" max="8198" width="16.85546875" style="11" customWidth="1"/>
    <col min="8199" max="8199" width="15.42578125" style="11" customWidth="1"/>
    <col min="8200" max="8443" width="9.140625" style="11" customWidth="1"/>
    <col min="8444" max="8444" width="3.85546875" style="11" customWidth="1"/>
    <col min="8445" max="8445" width="53" style="11" customWidth="1"/>
    <col min="8446" max="8446" width="19" style="11" customWidth="1"/>
    <col min="8447" max="8447" width="12.7109375" style="11" customWidth="1"/>
    <col min="8448" max="8448" width="14.42578125" style="11"/>
    <col min="8449" max="8449" width="3.85546875" style="11" customWidth="1"/>
    <col min="8450" max="8450" width="53" style="11" customWidth="1"/>
    <col min="8451" max="8451" width="20.140625" style="11" customWidth="1"/>
    <col min="8452" max="8452" width="15.140625" style="11" customWidth="1"/>
    <col min="8453" max="8453" width="15.42578125" style="11" customWidth="1"/>
    <col min="8454" max="8454" width="16.85546875" style="11" customWidth="1"/>
    <col min="8455" max="8455" width="15.42578125" style="11" customWidth="1"/>
    <col min="8456" max="8699" width="9.140625" style="11" customWidth="1"/>
    <col min="8700" max="8700" width="3.85546875" style="11" customWidth="1"/>
    <col min="8701" max="8701" width="53" style="11" customWidth="1"/>
    <col min="8702" max="8702" width="19" style="11" customWidth="1"/>
    <col min="8703" max="8703" width="12.7109375" style="11" customWidth="1"/>
    <col min="8704" max="8704" width="14.42578125" style="11"/>
    <col min="8705" max="8705" width="3.85546875" style="11" customWidth="1"/>
    <col min="8706" max="8706" width="53" style="11" customWidth="1"/>
    <col min="8707" max="8707" width="20.140625" style="11" customWidth="1"/>
    <col min="8708" max="8708" width="15.140625" style="11" customWidth="1"/>
    <col min="8709" max="8709" width="15.42578125" style="11" customWidth="1"/>
    <col min="8710" max="8710" width="16.85546875" style="11" customWidth="1"/>
    <col min="8711" max="8711" width="15.42578125" style="11" customWidth="1"/>
    <col min="8712" max="8955" width="9.140625" style="11" customWidth="1"/>
    <col min="8956" max="8956" width="3.85546875" style="11" customWidth="1"/>
    <col min="8957" max="8957" width="53" style="11" customWidth="1"/>
    <col min="8958" max="8958" width="19" style="11" customWidth="1"/>
    <col min="8959" max="8959" width="12.7109375" style="11" customWidth="1"/>
    <col min="8960" max="8960" width="14.42578125" style="11"/>
    <col min="8961" max="8961" width="3.85546875" style="11" customWidth="1"/>
    <col min="8962" max="8962" width="53" style="11" customWidth="1"/>
    <col min="8963" max="8963" width="20.140625" style="11" customWidth="1"/>
    <col min="8964" max="8964" width="15.140625" style="11" customWidth="1"/>
    <col min="8965" max="8965" width="15.42578125" style="11" customWidth="1"/>
    <col min="8966" max="8966" width="16.85546875" style="11" customWidth="1"/>
    <col min="8967" max="8967" width="15.42578125" style="11" customWidth="1"/>
    <col min="8968" max="9211" width="9.140625" style="11" customWidth="1"/>
    <col min="9212" max="9212" width="3.85546875" style="11" customWidth="1"/>
    <col min="9213" max="9213" width="53" style="11" customWidth="1"/>
    <col min="9214" max="9214" width="19" style="11" customWidth="1"/>
    <col min="9215" max="9215" width="12.7109375" style="11" customWidth="1"/>
    <col min="9216" max="9216" width="14.42578125" style="11"/>
    <col min="9217" max="9217" width="3.85546875" style="11" customWidth="1"/>
    <col min="9218" max="9218" width="53" style="11" customWidth="1"/>
    <col min="9219" max="9219" width="20.140625" style="11" customWidth="1"/>
    <col min="9220" max="9220" width="15.140625" style="11" customWidth="1"/>
    <col min="9221" max="9221" width="15.42578125" style="11" customWidth="1"/>
    <col min="9222" max="9222" width="16.85546875" style="11" customWidth="1"/>
    <col min="9223" max="9223" width="15.42578125" style="11" customWidth="1"/>
    <col min="9224" max="9467" width="9.140625" style="11" customWidth="1"/>
    <col min="9468" max="9468" width="3.85546875" style="11" customWidth="1"/>
    <col min="9469" max="9469" width="53" style="11" customWidth="1"/>
    <col min="9470" max="9470" width="19" style="11" customWidth="1"/>
    <col min="9471" max="9471" width="12.7109375" style="11" customWidth="1"/>
    <col min="9472" max="9472" width="14.42578125" style="11"/>
    <col min="9473" max="9473" width="3.85546875" style="11" customWidth="1"/>
    <col min="9474" max="9474" width="53" style="11" customWidth="1"/>
    <col min="9475" max="9475" width="20.140625" style="11" customWidth="1"/>
    <col min="9476" max="9476" width="15.140625" style="11" customWidth="1"/>
    <col min="9477" max="9477" width="15.42578125" style="11" customWidth="1"/>
    <col min="9478" max="9478" width="16.85546875" style="11" customWidth="1"/>
    <col min="9479" max="9479" width="15.42578125" style="11" customWidth="1"/>
    <col min="9480" max="9723" width="9.140625" style="11" customWidth="1"/>
    <col min="9724" max="9724" width="3.85546875" style="11" customWidth="1"/>
    <col min="9725" max="9725" width="53" style="11" customWidth="1"/>
    <col min="9726" max="9726" width="19" style="11" customWidth="1"/>
    <col min="9727" max="9727" width="12.7109375" style="11" customWidth="1"/>
    <col min="9728" max="9728" width="14.42578125" style="11"/>
    <col min="9729" max="9729" width="3.85546875" style="11" customWidth="1"/>
    <col min="9730" max="9730" width="53" style="11" customWidth="1"/>
    <col min="9731" max="9731" width="20.140625" style="11" customWidth="1"/>
    <col min="9732" max="9732" width="15.140625" style="11" customWidth="1"/>
    <col min="9733" max="9733" width="15.42578125" style="11" customWidth="1"/>
    <col min="9734" max="9734" width="16.85546875" style="11" customWidth="1"/>
    <col min="9735" max="9735" width="15.42578125" style="11" customWidth="1"/>
    <col min="9736" max="9979" width="9.140625" style="11" customWidth="1"/>
    <col min="9980" max="9980" width="3.85546875" style="11" customWidth="1"/>
    <col min="9981" max="9981" width="53" style="11" customWidth="1"/>
    <col min="9982" max="9982" width="19" style="11" customWidth="1"/>
    <col min="9983" max="9983" width="12.7109375" style="11" customWidth="1"/>
    <col min="9984" max="9984" width="14.42578125" style="11"/>
    <col min="9985" max="9985" width="3.85546875" style="11" customWidth="1"/>
    <col min="9986" max="9986" width="53" style="11" customWidth="1"/>
    <col min="9987" max="9987" width="20.140625" style="11" customWidth="1"/>
    <col min="9988" max="9988" width="15.140625" style="11" customWidth="1"/>
    <col min="9989" max="9989" width="15.42578125" style="11" customWidth="1"/>
    <col min="9990" max="9990" width="16.85546875" style="11" customWidth="1"/>
    <col min="9991" max="9991" width="15.42578125" style="11" customWidth="1"/>
    <col min="9992" max="10235" width="9.140625" style="11" customWidth="1"/>
    <col min="10236" max="10236" width="3.85546875" style="11" customWidth="1"/>
    <col min="10237" max="10237" width="53" style="11" customWidth="1"/>
    <col min="10238" max="10238" width="19" style="11" customWidth="1"/>
    <col min="10239" max="10239" width="12.7109375" style="11" customWidth="1"/>
    <col min="10240" max="10240" width="14.42578125" style="11"/>
    <col min="10241" max="10241" width="3.85546875" style="11" customWidth="1"/>
    <col min="10242" max="10242" width="53" style="11" customWidth="1"/>
    <col min="10243" max="10243" width="20.140625" style="11" customWidth="1"/>
    <col min="10244" max="10244" width="15.140625" style="11" customWidth="1"/>
    <col min="10245" max="10245" width="15.42578125" style="11" customWidth="1"/>
    <col min="10246" max="10246" width="16.85546875" style="11" customWidth="1"/>
    <col min="10247" max="10247" width="15.42578125" style="11" customWidth="1"/>
    <col min="10248" max="10491" width="9.140625" style="11" customWidth="1"/>
    <col min="10492" max="10492" width="3.85546875" style="11" customWidth="1"/>
    <col min="10493" max="10493" width="53" style="11" customWidth="1"/>
    <col min="10494" max="10494" width="19" style="11" customWidth="1"/>
    <col min="10495" max="10495" width="12.7109375" style="11" customWidth="1"/>
    <col min="10496" max="10496" width="14.42578125" style="11"/>
    <col min="10497" max="10497" width="3.85546875" style="11" customWidth="1"/>
    <col min="10498" max="10498" width="53" style="11" customWidth="1"/>
    <col min="10499" max="10499" width="20.140625" style="11" customWidth="1"/>
    <col min="10500" max="10500" width="15.140625" style="11" customWidth="1"/>
    <col min="10501" max="10501" width="15.42578125" style="11" customWidth="1"/>
    <col min="10502" max="10502" width="16.85546875" style="11" customWidth="1"/>
    <col min="10503" max="10503" width="15.42578125" style="11" customWidth="1"/>
    <col min="10504" max="10747" width="9.140625" style="11" customWidth="1"/>
    <col min="10748" max="10748" width="3.85546875" style="11" customWidth="1"/>
    <col min="10749" max="10749" width="53" style="11" customWidth="1"/>
    <col min="10750" max="10750" width="19" style="11" customWidth="1"/>
    <col min="10751" max="10751" width="12.7109375" style="11" customWidth="1"/>
    <col min="10752" max="10752" width="14.42578125" style="11"/>
    <col min="10753" max="10753" width="3.85546875" style="11" customWidth="1"/>
    <col min="10754" max="10754" width="53" style="11" customWidth="1"/>
    <col min="10755" max="10755" width="20.140625" style="11" customWidth="1"/>
    <col min="10756" max="10756" width="15.140625" style="11" customWidth="1"/>
    <col min="10757" max="10757" width="15.42578125" style="11" customWidth="1"/>
    <col min="10758" max="10758" width="16.85546875" style="11" customWidth="1"/>
    <col min="10759" max="10759" width="15.42578125" style="11" customWidth="1"/>
    <col min="10760" max="11003" width="9.140625" style="11" customWidth="1"/>
    <col min="11004" max="11004" width="3.85546875" style="11" customWidth="1"/>
    <col min="11005" max="11005" width="53" style="11" customWidth="1"/>
    <col min="11006" max="11006" width="19" style="11" customWidth="1"/>
    <col min="11007" max="11007" width="12.7109375" style="11" customWidth="1"/>
    <col min="11008" max="11008" width="14.42578125" style="11"/>
    <col min="11009" max="11009" width="3.85546875" style="11" customWidth="1"/>
    <col min="11010" max="11010" width="53" style="11" customWidth="1"/>
    <col min="11011" max="11011" width="20.140625" style="11" customWidth="1"/>
    <col min="11012" max="11012" width="15.140625" style="11" customWidth="1"/>
    <col min="11013" max="11013" width="15.42578125" style="11" customWidth="1"/>
    <col min="11014" max="11014" width="16.85546875" style="11" customWidth="1"/>
    <col min="11015" max="11015" width="15.42578125" style="11" customWidth="1"/>
    <col min="11016" max="11259" width="9.140625" style="11" customWidth="1"/>
    <col min="11260" max="11260" width="3.85546875" style="11" customWidth="1"/>
    <col min="11261" max="11261" width="53" style="11" customWidth="1"/>
    <col min="11262" max="11262" width="19" style="11" customWidth="1"/>
    <col min="11263" max="11263" width="12.7109375" style="11" customWidth="1"/>
    <col min="11264" max="11264" width="14.42578125" style="11"/>
    <col min="11265" max="11265" width="3.85546875" style="11" customWidth="1"/>
    <col min="11266" max="11266" width="53" style="11" customWidth="1"/>
    <col min="11267" max="11267" width="20.140625" style="11" customWidth="1"/>
    <col min="11268" max="11268" width="15.140625" style="11" customWidth="1"/>
    <col min="11269" max="11269" width="15.42578125" style="11" customWidth="1"/>
    <col min="11270" max="11270" width="16.85546875" style="11" customWidth="1"/>
    <col min="11271" max="11271" width="15.42578125" style="11" customWidth="1"/>
    <col min="11272" max="11515" width="9.140625" style="11" customWidth="1"/>
    <col min="11516" max="11516" width="3.85546875" style="11" customWidth="1"/>
    <col min="11517" max="11517" width="53" style="11" customWidth="1"/>
    <col min="11518" max="11518" width="19" style="11" customWidth="1"/>
    <col min="11519" max="11519" width="12.7109375" style="11" customWidth="1"/>
    <col min="11520" max="11520" width="14.42578125" style="11"/>
    <col min="11521" max="11521" width="3.85546875" style="11" customWidth="1"/>
    <col min="11522" max="11522" width="53" style="11" customWidth="1"/>
    <col min="11523" max="11523" width="20.140625" style="11" customWidth="1"/>
    <col min="11524" max="11524" width="15.140625" style="11" customWidth="1"/>
    <col min="11525" max="11525" width="15.42578125" style="11" customWidth="1"/>
    <col min="11526" max="11526" width="16.85546875" style="11" customWidth="1"/>
    <col min="11527" max="11527" width="15.42578125" style="11" customWidth="1"/>
    <col min="11528" max="11771" width="9.140625" style="11" customWidth="1"/>
    <col min="11772" max="11772" width="3.85546875" style="11" customWidth="1"/>
    <col min="11773" max="11773" width="53" style="11" customWidth="1"/>
    <col min="11774" max="11774" width="19" style="11" customWidth="1"/>
    <col min="11775" max="11775" width="12.7109375" style="11" customWidth="1"/>
    <col min="11776" max="11776" width="14.42578125" style="11"/>
    <col min="11777" max="11777" width="3.85546875" style="11" customWidth="1"/>
    <col min="11778" max="11778" width="53" style="11" customWidth="1"/>
    <col min="11779" max="11779" width="20.140625" style="11" customWidth="1"/>
    <col min="11780" max="11780" width="15.140625" style="11" customWidth="1"/>
    <col min="11781" max="11781" width="15.42578125" style="11" customWidth="1"/>
    <col min="11782" max="11782" width="16.85546875" style="11" customWidth="1"/>
    <col min="11783" max="11783" width="15.42578125" style="11" customWidth="1"/>
    <col min="11784" max="12027" width="9.140625" style="11" customWidth="1"/>
    <col min="12028" max="12028" width="3.85546875" style="11" customWidth="1"/>
    <col min="12029" max="12029" width="53" style="11" customWidth="1"/>
    <col min="12030" max="12030" width="19" style="11" customWidth="1"/>
    <col min="12031" max="12031" width="12.7109375" style="11" customWidth="1"/>
    <col min="12032" max="12032" width="14.42578125" style="11"/>
    <col min="12033" max="12033" width="3.85546875" style="11" customWidth="1"/>
    <col min="12034" max="12034" width="53" style="11" customWidth="1"/>
    <col min="12035" max="12035" width="20.140625" style="11" customWidth="1"/>
    <col min="12036" max="12036" width="15.140625" style="11" customWidth="1"/>
    <col min="12037" max="12037" width="15.42578125" style="11" customWidth="1"/>
    <col min="12038" max="12038" width="16.85546875" style="11" customWidth="1"/>
    <col min="12039" max="12039" width="15.42578125" style="11" customWidth="1"/>
    <col min="12040" max="12283" width="9.140625" style="11" customWidth="1"/>
    <col min="12284" max="12284" width="3.85546875" style="11" customWidth="1"/>
    <col min="12285" max="12285" width="53" style="11" customWidth="1"/>
    <col min="12286" max="12286" width="19" style="11" customWidth="1"/>
    <col min="12287" max="12287" width="12.7109375" style="11" customWidth="1"/>
    <col min="12288" max="12288" width="14.42578125" style="11"/>
    <col min="12289" max="12289" width="3.85546875" style="11" customWidth="1"/>
    <col min="12290" max="12290" width="53" style="11" customWidth="1"/>
    <col min="12291" max="12291" width="20.140625" style="11" customWidth="1"/>
    <col min="12292" max="12292" width="15.140625" style="11" customWidth="1"/>
    <col min="12293" max="12293" width="15.42578125" style="11" customWidth="1"/>
    <col min="12294" max="12294" width="16.85546875" style="11" customWidth="1"/>
    <col min="12295" max="12295" width="15.42578125" style="11" customWidth="1"/>
    <col min="12296" max="12539" width="9.140625" style="11" customWidth="1"/>
    <col min="12540" max="12540" width="3.85546875" style="11" customWidth="1"/>
    <col min="12541" max="12541" width="53" style="11" customWidth="1"/>
    <col min="12542" max="12542" width="19" style="11" customWidth="1"/>
    <col min="12543" max="12543" width="12.7109375" style="11" customWidth="1"/>
    <col min="12544" max="12544" width="14.42578125" style="11"/>
    <col min="12545" max="12545" width="3.85546875" style="11" customWidth="1"/>
    <col min="12546" max="12546" width="53" style="11" customWidth="1"/>
    <col min="12547" max="12547" width="20.140625" style="11" customWidth="1"/>
    <col min="12548" max="12548" width="15.140625" style="11" customWidth="1"/>
    <col min="12549" max="12549" width="15.42578125" style="11" customWidth="1"/>
    <col min="12550" max="12550" width="16.85546875" style="11" customWidth="1"/>
    <col min="12551" max="12551" width="15.42578125" style="11" customWidth="1"/>
    <col min="12552" max="12795" width="9.140625" style="11" customWidth="1"/>
    <col min="12796" max="12796" width="3.85546875" style="11" customWidth="1"/>
    <col min="12797" max="12797" width="53" style="11" customWidth="1"/>
    <col min="12798" max="12798" width="19" style="11" customWidth="1"/>
    <col min="12799" max="12799" width="12.7109375" style="11" customWidth="1"/>
    <col min="12800" max="12800" width="14.42578125" style="11"/>
    <col min="12801" max="12801" width="3.85546875" style="11" customWidth="1"/>
    <col min="12802" max="12802" width="53" style="11" customWidth="1"/>
    <col min="12803" max="12803" width="20.140625" style="11" customWidth="1"/>
    <col min="12804" max="12804" width="15.140625" style="11" customWidth="1"/>
    <col min="12805" max="12805" width="15.42578125" style="11" customWidth="1"/>
    <col min="12806" max="12806" width="16.85546875" style="11" customWidth="1"/>
    <col min="12807" max="12807" width="15.42578125" style="11" customWidth="1"/>
    <col min="12808" max="13051" width="9.140625" style="11" customWidth="1"/>
    <col min="13052" max="13052" width="3.85546875" style="11" customWidth="1"/>
    <col min="13053" max="13053" width="53" style="11" customWidth="1"/>
    <col min="13054" max="13054" width="19" style="11" customWidth="1"/>
    <col min="13055" max="13055" width="12.7109375" style="11" customWidth="1"/>
    <col min="13056" max="13056" width="14.42578125" style="11"/>
    <col min="13057" max="13057" width="3.85546875" style="11" customWidth="1"/>
    <col min="13058" max="13058" width="53" style="11" customWidth="1"/>
    <col min="13059" max="13059" width="20.140625" style="11" customWidth="1"/>
    <col min="13060" max="13060" width="15.140625" style="11" customWidth="1"/>
    <col min="13061" max="13061" width="15.42578125" style="11" customWidth="1"/>
    <col min="13062" max="13062" width="16.85546875" style="11" customWidth="1"/>
    <col min="13063" max="13063" width="15.42578125" style="11" customWidth="1"/>
    <col min="13064" max="13307" width="9.140625" style="11" customWidth="1"/>
    <col min="13308" max="13308" width="3.85546875" style="11" customWidth="1"/>
    <col min="13309" max="13309" width="53" style="11" customWidth="1"/>
    <col min="13310" max="13310" width="19" style="11" customWidth="1"/>
    <col min="13311" max="13311" width="12.7109375" style="11" customWidth="1"/>
    <col min="13312" max="13312" width="14.42578125" style="11"/>
    <col min="13313" max="13313" width="3.85546875" style="11" customWidth="1"/>
    <col min="13314" max="13314" width="53" style="11" customWidth="1"/>
    <col min="13315" max="13315" width="20.140625" style="11" customWidth="1"/>
    <col min="13316" max="13316" width="15.140625" style="11" customWidth="1"/>
    <col min="13317" max="13317" width="15.42578125" style="11" customWidth="1"/>
    <col min="13318" max="13318" width="16.85546875" style="11" customWidth="1"/>
    <col min="13319" max="13319" width="15.42578125" style="11" customWidth="1"/>
    <col min="13320" max="13563" width="9.140625" style="11" customWidth="1"/>
    <col min="13564" max="13564" width="3.85546875" style="11" customWidth="1"/>
    <col min="13565" max="13565" width="53" style="11" customWidth="1"/>
    <col min="13566" max="13566" width="19" style="11" customWidth="1"/>
    <col min="13567" max="13567" width="12.7109375" style="11" customWidth="1"/>
    <col min="13568" max="13568" width="14.42578125" style="11"/>
    <col min="13569" max="13569" width="3.85546875" style="11" customWidth="1"/>
    <col min="13570" max="13570" width="53" style="11" customWidth="1"/>
    <col min="13571" max="13571" width="20.140625" style="11" customWidth="1"/>
    <col min="13572" max="13572" width="15.140625" style="11" customWidth="1"/>
    <col min="13573" max="13573" width="15.42578125" style="11" customWidth="1"/>
    <col min="13574" max="13574" width="16.85546875" style="11" customWidth="1"/>
    <col min="13575" max="13575" width="15.42578125" style="11" customWidth="1"/>
    <col min="13576" max="13819" width="9.140625" style="11" customWidth="1"/>
    <col min="13820" max="13820" width="3.85546875" style="11" customWidth="1"/>
    <col min="13821" max="13821" width="53" style="11" customWidth="1"/>
    <col min="13822" max="13822" width="19" style="11" customWidth="1"/>
    <col min="13823" max="13823" width="12.7109375" style="11" customWidth="1"/>
    <col min="13824" max="13824" width="14.42578125" style="11"/>
    <col min="13825" max="13825" width="3.85546875" style="11" customWidth="1"/>
    <col min="13826" max="13826" width="53" style="11" customWidth="1"/>
    <col min="13827" max="13827" width="20.140625" style="11" customWidth="1"/>
    <col min="13828" max="13828" width="15.140625" style="11" customWidth="1"/>
    <col min="13829" max="13829" width="15.42578125" style="11" customWidth="1"/>
    <col min="13830" max="13830" width="16.85546875" style="11" customWidth="1"/>
    <col min="13831" max="13831" width="15.42578125" style="11" customWidth="1"/>
    <col min="13832" max="14075" width="9.140625" style="11" customWidth="1"/>
    <col min="14076" max="14076" width="3.85546875" style="11" customWidth="1"/>
    <col min="14077" max="14077" width="53" style="11" customWidth="1"/>
    <col min="14078" max="14078" width="19" style="11" customWidth="1"/>
    <col min="14079" max="14079" width="12.7109375" style="11" customWidth="1"/>
    <col min="14080" max="14080" width="14.42578125" style="11"/>
    <col min="14081" max="14081" width="3.85546875" style="11" customWidth="1"/>
    <col min="14082" max="14082" width="53" style="11" customWidth="1"/>
    <col min="14083" max="14083" width="20.140625" style="11" customWidth="1"/>
    <col min="14084" max="14084" width="15.140625" style="11" customWidth="1"/>
    <col min="14085" max="14085" width="15.42578125" style="11" customWidth="1"/>
    <col min="14086" max="14086" width="16.85546875" style="11" customWidth="1"/>
    <col min="14087" max="14087" width="15.42578125" style="11" customWidth="1"/>
    <col min="14088" max="14331" width="9.140625" style="11" customWidth="1"/>
    <col min="14332" max="14332" width="3.85546875" style="11" customWidth="1"/>
    <col min="14333" max="14333" width="53" style="11" customWidth="1"/>
    <col min="14334" max="14334" width="19" style="11" customWidth="1"/>
    <col min="14335" max="14335" width="12.7109375" style="11" customWidth="1"/>
    <col min="14336" max="14336" width="14.42578125" style="11"/>
    <col min="14337" max="14337" width="3.85546875" style="11" customWidth="1"/>
    <col min="14338" max="14338" width="53" style="11" customWidth="1"/>
    <col min="14339" max="14339" width="20.140625" style="11" customWidth="1"/>
    <col min="14340" max="14340" width="15.140625" style="11" customWidth="1"/>
    <col min="14341" max="14341" width="15.42578125" style="11" customWidth="1"/>
    <col min="14342" max="14342" width="16.85546875" style="11" customWidth="1"/>
    <col min="14343" max="14343" width="15.42578125" style="11" customWidth="1"/>
    <col min="14344" max="14587" width="9.140625" style="11" customWidth="1"/>
    <col min="14588" max="14588" width="3.85546875" style="11" customWidth="1"/>
    <col min="14589" max="14589" width="53" style="11" customWidth="1"/>
    <col min="14590" max="14590" width="19" style="11" customWidth="1"/>
    <col min="14591" max="14591" width="12.7109375" style="11" customWidth="1"/>
    <col min="14592" max="14592" width="14.42578125" style="11"/>
    <col min="14593" max="14593" width="3.85546875" style="11" customWidth="1"/>
    <col min="14594" max="14594" width="53" style="11" customWidth="1"/>
    <col min="14595" max="14595" width="20.140625" style="11" customWidth="1"/>
    <col min="14596" max="14596" width="15.140625" style="11" customWidth="1"/>
    <col min="14597" max="14597" width="15.42578125" style="11" customWidth="1"/>
    <col min="14598" max="14598" width="16.85546875" style="11" customWidth="1"/>
    <col min="14599" max="14599" width="15.42578125" style="11" customWidth="1"/>
    <col min="14600" max="14843" width="9.140625" style="11" customWidth="1"/>
    <col min="14844" max="14844" width="3.85546875" style="11" customWidth="1"/>
    <col min="14845" max="14845" width="53" style="11" customWidth="1"/>
    <col min="14846" max="14846" width="19" style="11" customWidth="1"/>
    <col min="14847" max="14847" width="12.7109375" style="11" customWidth="1"/>
    <col min="14848" max="14848" width="14.42578125" style="11"/>
    <col min="14849" max="14849" width="3.85546875" style="11" customWidth="1"/>
    <col min="14850" max="14850" width="53" style="11" customWidth="1"/>
    <col min="14851" max="14851" width="20.140625" style="11" customWidth="1"/>
    <col min="14852" max="14852" width="15.140625" style="11" customWidth="1"/>
    <col min="14853" max="14853" width="15.42578125" style="11" customWidth="1"/>
    <col min="14854" max="14854" width="16.85546875" style="11" customWidth="1"/>
    <col min="14855" max="14855" width="15.42578125" style="11" customWidth="1"/>
    <col min="14856" max="15099" width="9.140625" style="11" customWidth="1"/>
    <col min="15100" max="15100" width="3.85546875" style="11" customWidth="1"/>
    <col min="15101" max="15101" width="53" style="11" customWidth="1"/>
    <col min="15102" max="15102" width="19" style="11" customWidth="1"/>
    <col min="15103" max="15103" width="12.7109375" style="11" customWidth="1"/>
    <col min="15104" max="15104" width="14.42578125" style="11"/>
    <col min="15105" max="15105" width="3.85546875" style="11" customWidth="1"/>
    <col min="15106" max="15106" width="53" style="11" customWidth="1"/>
    <col min="15107" max="15107" width="20.140625" style="11" customWidth="1"/>
    <col min="15108" max="15108" width="15.140625" style="11" customWidth="1"/>
    <col min="15109" max="15109" width="15.42578125" style="11" customWidth="1"/>
    <col min="15110" max="15110" width="16.85546875" style="11" customWidth="1"/>
    <col min="15111" max="15111" width="15.42578125" style="11" customWidth="1"/>
    <col min="15112" max="15355" width="9.140625" style="11" customWidth="1"/>
    <col min="15356" max="15356" width="3.85546875" style="11" customWidth="1"/>
    <col min="15357" max="15357" width="53" style="11" customWidth="1"/>
    <col min="15358" max="15358" width="19" style="11" customWidth="1"/>
    <col min="15359" max="15359" width="12.7109375" style="11" customWidth="1"/>
    <col min="15360" max="15360" width="14.42578125" style="11"/>
    <col min="15361" max="15361" width="3.85546875" style="11" customWidth="1"/>
    <col min="15362" max="15362" width="53" style="11" customWidth="1"/>
    <col min="15363" max="15363" width="20.140625" style="11" customWidth="1"/>
    <col min="15364" max="15364" width="15.140625" style="11" customWidth="1"/>
    <col min="15365" max="15365" width="15.42578125" style="11" customWidth="1"/>
    <col min="15366" max="15366" width="16.85546875" style="11" customWidth="1"/>
    <col min="15367" max="15367" width="15.42578125" style="11" customWidth="1"/>
    <col min="15368" max="15611" width="9.140625" style="11" customWidth="1"/>
    <col min="15612" max="15612" width="3.85546875" style="11" customWidth="1"/>
    <col min="15613" max="15613" width="53" style="11" customWidth="1"/>
    <col min="15614" max="15614" width="19" style="11" customWidth="1"/>
    <col min="15615" max="15615" width="12.7109375" style="11" customWidth="1"/>
    <col min="15616" max="15616" width="14.42578125" style="11"/>
    <col min="15617" max="15617" width="3.85546875" style="11" customWidth="1"/>
    <col min="15618" max="15618" width="53" style="11" customWidth="1"/>
    <col min="15619" max="15619" width="20.140625" style="11" customWidth="1"/>
    <col min="15620" max="15620" width="15.140625" style="11" customWidth="1"/>
    <col min="15621" max="15621" width="15.42578125" style="11" customWidth="1"/>
    <col min="15622" max="15622" width="16.85546875" style="11" customWidth="1"/>
    <col min="15623" max="15623" width="15.42578125" style="11" customWidth="1"/>
    <col min="15624" max="15867" width="9.140625" style="11" customWidth="1"/>
    <col min="15868" max="15868" width="3.85546875" style="11" customWidth="1"/>
    <col min="15869" max="15869" width="53" style="11" customWidth="1"/>
    <col min="15870" max="15870" width="19" style="11" customWidth="1"/>
    <col min="15871" max="15871" width="12.7109375" style="11" customWidth="1"/>
    <col min="15872" max="15872" width="14.42578125" style="11"/>
    <col min="15873" max="15873" width="3.85546875" style="11" customWidth="1"/>
    <col min="15874" max="15874" width="53" style="11" customWidth="1"/>
    <col min="15875" max="15875" width="20.140625" style="11" customWidth="1"/>
    <col min="15876" max="15876" width="15.140625" style="11" customWidth="1"/>
    <col min="15877" max="15877" width="15.42578125" style="11" customWidth="1"/>
    <col min="15878" max="15878" width="16.85546875" style="11" customWidth="1"/>
    <col min="15879" max="15879" width="15.42578125" style="11" customWidth="1"/>
    <col min="15880" max="16123" width="9.140625" style="11" customWidth="1"/>
    <col min="16124" max="16124" width="3.85546875" style="11" customWidth="1"/>
    <col min="16125" max="16125" width="53" style="11" customWidth="1"/>
    <col min="16126" max="16126" width="19" style="11" customWidth="1"/>
    <col min="16127" max="16127" width="12.7109375" style="11" customWidth="1"/>
    <col min="16128" max="16128" width="14.42578125" style="11"/>
    <col min="16129" max="16129" width="3.85546875" style="11" customWidth="1"/>
    <col min="16130" max="16130" width="53" style="11" customWidth="1"/>
    <col min="16131" max="16131" width="20.140625" style="11" customWidth="1"/>
    <col min="16132" max="16132" width="15.140625" style="11" customWidth="1"/>
    <col min="16133" max="16133" width="15.42578125" style="11" customWidth="1"/>
    <col min="16134" max="16134" width="16.85546875" style="11" customWidth="1"/>
    <col min="16135" max="16135" width="15.42578125" style="11" customWidth="1"/>
    <col min="16136" max="16379" width="9.140625" style="11" customWidth="1"/>
    <col min="16380" max="16380" width="3.85546875" style="11" customWidth="1"/>
    <col min="16381" max="16381" width="53" style="11" customWidth="1"/>
    <col min="16382" max="16382" width="19" style="11" customWidth="1"/>
    <col min="16383" max="16383" width="12.7109375" style="11" customWidth="1"/>
    <col min="16384" max="16384" width="14.42578125" style="11"/>
  </cols>
  <sheetData>
    <row r="1" spans="1:8" ht="15.75" x14ac:dyDescent="0.25">
      <c r="F1" s="12" t="s">
        <v>97</v>
      </c>
    </row>
    <row r="2" spans="1:8" ht="18.75" x14ac:dyDescent="0.3">
      <c r="A2" s="79" t="s">
        <v>180</v>
      </c>
      <c r="B2" s="79"/>
      <c r="C2" s="79"/>
      <c r="D2" s="79"/>
      <c r="E2" s="79"/>
      <c r="F2" s="79"/>
      <c r="G2" s="79"/>
    </row>
    <row r="3" spans="1:8" ht="18.75" x14ac:dyDescent="0.3">
      <c r="A3" s="13"/>
      <c r="B3" s="79" t="s">
        <v>181</v>
      </c>
      <c r="C3" s="79"/>
      <c r="D3" s="79"/>
      <c r="E3" s="79"/>
      <c r="F3" s="79"/>
      <c r="G3" s="79"/>
    </row>
    <row r="4" spans="1:8" ht="13.5" thickBot="1" x14ac:dyDescent="0.25">
      <c r="F4" s="11" t="s">
        <v>98</v>
      </c>
    </row>
    <row r="5" spans="1:8" ht="18.75" customHeight="1" thickBot="1" x14ac:dyDescent="0.25">
      <c r="A5" s="14" t="s">
        <v>99</v>
      </c>
      <c r="B5" s="80" t="s">
        <v>100</v>
      </c>
      <c r="C5" s="83" t="s">
        <v>101</v>
      </c>
      <c r="D5" s="86" t="s">
        <v>170</v>
      </c>
      <c r="E5" s="86" t="s">
        <v>182</v>
      </c>
      <c r="F5" s="89" t="s">
        <v>183</v>
      </c>
      <c r="G5" s="90"/>
    </row>
    <row r="6" spans="1:8" ht="14.25" customHeight="1" x14ac:dyDescent="0.2">
      <c r="A6" s="15" t="s">
        <v>102</v>
      </c>
      <c r="B6" s="81"/>
      <c r="C6" s="84"/>
      <c r="D6" s="87"/>
      <c r="E6" s="87"/>
      <c r="F6" s="91" t="s">
        <v>103</v>
      </c>
      <c r="G6" s="93" t="s">
        <v>184</v>
      </c>
    </row>
    <row r="7" spans="1:8" ht="33.75" customHeight="1" thickBot="1" x14ac:dyDescent="0.25">
      <c r="A7" s="16"/>
      <c r="B7" s="82"/>
      <c r="C7" s="85"/>
      <c r="D7" s="88"/>
      <c r="E7" s="88"/>
      <c r="F7" s="92"/>
      <c r="G7" s="94"/>
    </row>
    <row r="8" spans="1:8" s="20" customFormat="1" ht="18" customHeight="1" x14ac:dyDescent="0.25">
      <c r="A8" s="76">
        <v>1</v>
      </c>
      <c r="B8" s="72" t="s">
        <v>104</v>
      </c>
      <c r="C8" s="73"/>
      <c r="D8" s="74">
        <f>D9+D35</f>
        <v>2771598.5999999996</v>
      </c>
      <c r="E8" s="74">
        <f>E9+E35</f>
        <v>3059532.7</v>
      </c>
      <c r="F8" s="75">
        <f>E8-D8</f>
        <v>287934.10000000056</v>
      </c>
      <c r="G8" s="74">
        <f>E8/D8*100</f>
        <v>110.38873738787429</v>
      </c>
      <c r="H8" s="19"/>
    </row>
    <row r="9" spans="1:8" s="20" customFormat="1" ht="18" customHeight="1" x14ac:dyDescent="0.25">
      <c r="A9" s="21">
        <v>2</v>
      </c>
      <c r="B9" s="22" t="s">
        <v>105</v>
      </c>
      <c r="C9" s="23" t="s">
        <v>106</v>
      </c>
      <c r="D9" s="24">
        <f>D10+D23</f>
        <v>1552087.2999999998</v>
      </c>
      <c r="E9" s="24">
        <f>E10+E23</f>
        <v>1593291.0999999999</v>
      </c>
      <c r="F9" s="25">
        <f t="shared" ref="F9:F40" si="0">E9-D9</f>
        <v>41203.800000000047</v>
      </c>
      <c r="G9" s="26">
        <f t="shared" ref="G9:G40" si="1">E9/D9*100</f>
        <v>102.65473469179214</v>
      </c>
      <c r="H9" s="19"/>
    </row>
    <row r="10" spans="1:8" s="20" customFormat="1" ht="15.75" x14ac:dyDescent="0.25">
      <c r="A10" s="21">
        <v>3</v>
      </c>
      <c r="B10" s="22" t="s">
        <v>107</v>
      </c>
      <c r="C10" s="23"/>
      <c r="D10" s="24">
        <f>SUM(D11:D22)-D12</f>
        <v>237162.09999999998</v>
      </c>
      <c r="E10" s="24">
        <f>SUM(E11:E22)-E12</f>
        <v>348500</v>
      </c>
      <c r="F10" s="25">
        <f t="shared" si="0"/>
        <v>111337.90000000002</v>
      </c>
      <c r="G10" s="26">
        <f t="shared" si="1"/>
        <v>146.94590746160537</v>
      </c>
      <c r="H10" s="19"/>
    </row>
    <row r="11" spans="1:8" s="32" customFormat="1" ht="15.75" x14ac:dyDescent="0.25">
      <c r="A11" s="27">
        <v>4</v>
      </c>
      <c r="B11" s="28" t="s">
        <v>108</v>
      </c>
      <c r="C11" s="29" t="s">
        <v>109</v>
      </c>
      <c r="D11" s="30">
        <v>181108.6</v>
      </c>
      <c r="E11" s="30">
        <v>189626.6</v>
      </c>
      <c r="F11" s="18">
        <f t="shared" si="0"/>
        <v>8518</v>
      </c>
      <c r="G11" s="17">
        <f t="shared" si="1"/>
        <v>104.70325539482941</v>
      </c>
      <c r="H11" s="31"/>
    </row>
    <row r="12" spans="1:8" s="20" customFormat="1" ht="90" x14ac:dyDescent="0.25">
      <c r="A12" s="33">
        <v>5</v>
      </c>
      <c r="B12" s="34" t="s">
        <v>110</v>
      </c>
      <c r="C12" s="35" t="s">
        <v>111</v>
      </c>
      <c r="D12" s="36">
        <v>0</v>
      </c>
      <c r="E12" s="36">
        <v>0</v>
      </c>
      <c r="F12" s="18">
        <f t="shared" si="0"/>
        <v>0</v>
      </c>
      <c r="G12" s="17">
        <v>0</v>
      </c>
      <c r="H12" s="19"/>
    </row>
    <row r="13" spans="1:8" s="20" customFormat="1" ht="15.75" x14ac:dyDescent="0.25">
      <c r="A13" s="27">
        <v>6</v>
      </c>
      <c r="B13" s="28" t="s">
        <v>112</v>
      </c>
      <c r="C13" s="29" t="s">
        <v>113</v>
      </c>
      <c r="D13" s="30">
        <v>16911.3</v>
      </c>
      <c r="E13" s="30">
        <v>17967.3</v>
      </c>
      <c r="F13" s="18">
        <f t="shared" si="0"/>
        <v>1056</v>
      </c>
      <c r="G13" s="17">
        <f t="shared" si="1"/>
        <v>106.244345496798</v>
      </c>
      <c r="H13" s="19"/>
    </row>
    <row r="14" spans="1:8" s="20" customFormat="1" ht="30" x14ac:dyDescent="0.25">
      <c r="A14" s="27">
        <v>7</v>
      </c>
      <c r="B14" s="28" t="s">
        <v>114</v>
      </c>
      <c r="C14" s="29" t="s">
        <v>115</v>
      </c>
      <c r="D14" s="30">
        <v>57980.5</v>
      </c>
      <c r="E14" s="30">
        <v>64377.8</v>
      </c>
      <c r="F14" s="18">
        <f t="shared" si="0"/>
        <v>6397.3000000000029</v>
      </c>
      <c r="G14" s="17">
        <f t="shared" si="1"/>
        <v>111.03353713748589</v>
      </c>
      <c r="H14" s="19"/>
    </row>
    <row r="15" spans="1:8" s="20" customFormat="1" ht="30" x14ac:dyDescent="0.25">
      <c r="A15" s="27">
        <v>8</v>
      </c>
      <c r="B15" s="28" t="s">
        <v>116</v>
      </c>
      <c r="C15" s="29" t="s">
        <v>117</v>
      </c>
      <c r="D15" s="30">
        <v>-241.3</v>
      </c>
      <c r="E15" s="30">
        <v>37.799999999999997</v>
      </c>
      <c r="F15" s="18">
        <f t="shared" si="0"/>
        <v>279.10000000000002</v>
      </c>
      <c r="G15" s="17">
        <f t="shared" si="1"/>
        <v>-15.665147119767923</v>
      </c>
      <c r="H15" s="19"/>
    </row>
    <row r="16" spans="1:8" s="32" customFormat="1" ht="15.75" x14ac:dyDescent="0.25">
      <c r="A16" s="27">
        <v>9</v>
      </c>
      <c r="B16" s="28" t="s">
        <v>118</v>
      </c>
      <c r="C16" s="29" t="s">
        <v>119</v>
      </c>
      <c r="D16" s="30">
        <v>18.899999999999999</v>
      </c>
      <c r="E16" s="30">
        <v>14.5</v>
      </c>
      <c r="F16" s="18">
        <f t="shared" si="0"/>
        <v>-4.3999999999999986</v>
      </c>
      <c r="G16" s="17">
        <f t="shared" si="1"/>
        <v>76.719576719576722</v>
      </c>
      <c r="H16" s="31"/>
    </row>
    <row r="17" spans="1:8" s="20" customFormat="1" ht="30" x14ac:dyDescent="0.25">
      <c r="A17" s="27">
        <v>10</v>
      </c>
      <c r="B17" s="28" t="s">
        <v>120</v>
      </c>
      <c r="C17" s="29" t="s">
        <v>121</v>
      </c>
      <c r="D17" s="30">
        <v>3241.8</v>
      </c>
      <c r="E17" s="30">
        <v>7586.3</v>
      </c>
      <c r="F17" s="18">
        <f t="shared" si="0"/>
        <v>4344.5</v>
      </c>
      <c r="G17" s="17">
        <f t="shared" si="1"/>
        <v>234.01505336541425</v>
      </c>
      <c r="H17" s="19"/>
    </row>
    <row r="18" spans="1:8" s="20" customFormat="1" ht="15.75" x14ac:dyDescent="0.25">
      <c r="A18" s="27">
        <v>11</v>
      </c>
      <c r="B18" s="28" t="s">
        <v>122</v>
      </c>
      <c r="C18" s="29" t="s">
        <v>123</v>
      </c>
      <c r="D18" s="30">
        <v>6670.7</v>
      </c>
      <c r="E18" s="30">
        <v>7861.5</v>
      </c>
      <c r="F18" s="18">
        <f t="shared" si="0"/>
        <v>1190.8000000000002</v>
      </c>
      <c r="G18" s="17">
        <f t="shared" si="1"/>
        <v>117.8512000239855</v>
      </c>
      <c r="H18" s="19"/>
    </row>
    <row r="19" spans="1:8" s="32" customFormat="1" ht="15.75" x14ac:dyDescent="0.25">
      <c r="A19" s="27">
        <v>12</v>
      </c>
      <c r="B19" s="28" t="s">
        <v>124</v>
      </c>
      <c r="C19" s="29" t="s">
        <v>125</v>
      </c>
      <c r="D19" s="30">
        <v>1495.6</v>
      </c>
      <c r="E19" s="30">
        <v>1722.5</v>
      </c>
      <c r="F19" s="18">
        <f t="shared" si="0"/>
        <v>226.90000000000009</v>
      </c>
      <c r="G19" s="17">
        <f t="shared" si="1"/>
        <v>115.171168761701</v>
      </c>
      <c r="H19" s="31"/>
    </row>
    <row r="20" spans="1:8" s="20" customFormat="1" ht="15.75" x14ac:dyDescent="0.25">
      <c r="A20" s="27">
        <v>13</v>
      </c>
      <c r="B20" s="28" t="s">
        <v>126</v>
      </c>
      <c r="C20" s="29" t="s">
        <v>127</v>
      </c>
      <c r="D20" s="30">
        <v>-37813.4</v>
      </c>
      <c r="E20" s="30">
        <v>45390.3</v>
      </c>
      <c r="F20" s="18">
        <f t="shared" si="0"/>
        <v>83203.700000000012</v>
      </c>
      <c r="G20" s="17">
        <f t="shared" si="1"/>
        <v>-120.03760571649205</v>
      </c>
      <c r="H20" s="19"/>
    </row>
    <row r="21" spans="1:8" s="20" customFormat="1" ht="15.75" x14ac:dyDescent="0.25">
      <c r="A21" s="27">
        <v>14</v>
      </c>
      <c r="B21" s="28" t="s">
        <v>128</v>
      </c>
      <c r="C21" s="29" t="s">
        <v>129</v>
      </c>
      <c r="D21" s="30">
        <v>7789.4</v>
      </c>
      <c r="E21" s="30">
        <v>13915.4</v>
      </c>
      <c r="F21" s="18">
        <f t="shared" si="0"/>
        <v>6126</v>
      </c>
      <c r="G21" s="17">
        <f t="shared" si="1"/>
        <v>178.64533853698617</v>
      </c>
      <c r="H21" s="19"/>
    </row>
    <row r="22" spans="1:8" s="20" customFormat="1" ht="15.75" x14ac:dyDescent="0.25">
      <c r="A22" s="27">
        <v>15</v>
      </c>
      <c r="B22" s="28" t="s">
        <v>130</v>
      </c>
      <c r="C22" s="29" t="s">
        <v>131</v>
      </c>
      <c r="D22" s="37">
        <v>0</v>
      </c>
      <c r="E22" s="37">
        <v>0</v>
      </c>
      <c r="F22" s="18">
        <f t="shared" si="0"/>
        <v>0</v>
      </c>
      <c r="G22" s="17" t="s">
        <v>97</v>
      </c>
      <c r="H22" s="19"/>
    </row>
    <row r="23" spans="1:8" s="20" customFormat="1" ht="22.15" customHeight="1" x14ac:dyDescent="0.25">
      <c r="A23" s="27">
        <v>16</v>
      </c>
      <c r="B23" s="38" t="s">
        <v>132</v>
      </c>
      <c r="C23" s="39"/>
      <c r="D23" s="24">
        <f>SUM(D30:D34)+D24</f>
        <v>1314925.2</v>
      </c>
      <c r="E23" s="24">
        <f>SUM(E30:E34)+E24</f>
        <v>1244791.0999999999</v>
      </c>
      <c r="F23" s="25">
        <f>E23-D23</f>
        <v>-70134.100000000093</v>
      </c>
      <c r="G23" s="26">
        <f t="shared" si="1"/>
        <v>94.666304973088955</v>
      </c>
      <c r="H23" s="19"/>
    </row>
    <row r="24" spans="1:8" s="32" customFormat="1" ht="15.75" x14ac:dyDescent="0.25">
      <c r="A24" s="27">
        <v>17</v>
      </c>
      <c r="B24" s="40" t="s">
        <v>133</v>
      </c>
      <c r="C24" s="41" t="s">
        <v>134</v>
      </c>
      <c r="D24" s="30">
        <f>SUM(D25:D29)</f>
        <v>1260623.2</v>
      </c>
      <c r="E24" s="30">
        <f>SUM(E25:E29)</f>
        <v>1186267.0999999999</v>
      </c>
      <c r="F24" s="18">
        <f t="shared" si="0"/>
        <v>-74356.100000000093</v>
      </c>
      <c r="G24" s="17">
        <f t="shared" si="1"/>
        <v>94.101639570015834</v>
      </c>
      <c r="H24" s="31"/>
    </row>
    <row r="25" spans="1:8" s="32" customFormat="1" ht="63.75" x14ac:dyDescent="0.25">
      <c r="A25" s="27">
        <v>18</v>
      </c>
      <c r="B25" s="42" t="s">
        <v>135</v>
      </c>
      <c r="C25" s="43" t="s">
        <v>136</v>
      </c>
      <c r="D25" s="37">
        <f>1248574.1+1.7</f>
        <v>1248575.8</v>
      </c>
      <c r="E25" s="37">
        <v>1178889.7</v>
      </c>
      <c r="F25" s="18">
        <f t="shared" si="0"/>
        <v>-69686.100000000093</v>
      </c>
      <c r="G25" s="17">
        <f t="shared" si="1"/>
        <v>94.418752950361522</v>
      </c>
      <c r="H25" s="31"/>
    </row>
    <row r="26" spans="1:8" s="20" customFormat="1" ht="25.5" x14ac:dyDescent="0.25">
      <c r="A26" s="27">
        <v>19</v>
      </c>
      <c r="B26" s="42" t="s">
        <v>137</v>
      </c>
      <c r="C26" s="43" t="s">
        <v>138</v>
      </c>
      <c r="D26" s="37">
        <v>5694.7</v>
      </c>
      <c r="E26" s="37">
        <v>5811.5</v>
      </c>
      <c r="F26" s="18">
        <f t="shared" si="0"/>
        <v>116.80000000000018</v>
      </c>
      <c r="G26" s="17">
        <f t="shared" si="1"/>
        <v>102.0510299049994</v>
      </c>
      <c r="H26" s="19"/>
    </row>
    <row r="27" spans="1:8" s="20" customFormat="1" ht="63.75" x14ac:dyDescent="0.25">
      <c r="A27" s="27">
        <v>20</v>
      </c>
      <c r="B27" s="42" t="s">
        <v>163</v>
      </c>
      <c r="C27" s="43" t="s">
        <v>164</v>
      </c>
      <c r="D27" s="37">
        <v>239.3</v>
      </c>
      <c r="E27" s="37">
        <v>241.2</v>
      </c>
      <c r="F27" s="18">
        <f t="shared" si="0"/>
        <v>1.8999999999999773</v>
      </c>
      <c r="G27" s="17">
        <f t="shared" si="1"/>
        <v>100.79398244880902</v>
      </c>
      <c r="H27" s="19"/>
    </row>
    <row r="28" spans="1:8" s="20" customFormat="1" ht="25.5" x14ac:dyDescent="0.25">
      <c r="A28" s="27">
        <v>21</v>
      </c>
      <c r="B28" s="42" t="s">
        <v>171</v>
      </c>
      <c r="C28" s="43" t="s">
        <v>172</v>
      </c>
      <c r="D28" s="37">
        <v>4987</v>
      </c>
      <c r="E28" s="37">
        <v>0</v>
      </c>
      <c r="F28" s="18">
        <f t="shared" ref="F28" si="2">E28-D28</f>
        <v>-4987</v>
      </c>
      <c r="G28" s="17" t="s">
        <v>97</v>
      </c>
      <c r="H28" s="19"/>
    </row>
    <row r="29" spans="1:8" s="20" customFormat="1" ht="25.5" x14ac:dyDescent="0.25">
      <c r="A29" s="27">
        <v>22</v>
      </c>
      <c r="B29" s="42" t="s">
        <v>139</v>
      </c>
      <c r="C29" s="43" t="s">
        <v>140</v>
      </c>
      <c r="D29" s="37">
        <v>1126.4000000000001</v>
      </c>
      <c r="E29" s="37">
        <v>1324.7</v>
      </c>
      <c r="F29" s="18">
        <f t="shared" si="0"/>
        <v>198.29999999999995</v>
      </c>
      <c r="G29" s="17">
        <f t="shared" si="1"/>
        <v>117.60475852272727</v>
      </c>
      <c r="H29" s="19"/>
    </row>
    <row r="30" spans="1:8" s="20" customFormat="1" ht="31.5" x14ac:dyDescent="0.25">
      <c r="A30" s="27">
        <v>23</v>
      </c>
      <c r="B30" s="44" t="s">
        <v>141</v>
      </c>
      <c r="C30" s="45" t="s">
        <v>142</v>
      </c>
      <c r="D30" s="30">
        <v>38489.199999999997</v>
      </c>
      <c r="E30" s="30">
        <v>39083.599999999999</v>
      </c>
      <c r="F30" s="18">
        <f t="shared" si="0"/>
        <v>594.40000000000146</v>
      </c>
      <c r="G30" s="17">
        <f t="shared" si="1"/>
        <v>101.54432931835424</v>
      </c>
      <c r="H30" s="19"/>
    </row>
    <row r="31" spans="1:8" s="32" customFormat="1" ht="63" x14ac:dyDescent="0.25">
      <c r="A31" s="27">
        <v>24</v>
      </c>
      <c r="B31" s="44" t="s">
        <v>143</v>
      </c>
      <c r="C31" s="45" t="s">
        <v>144</v>
      </c>
      <c r="D31" s="30">
        <v>7011</v>
      </c>
      <c r="E31" s="30">
        <v>6710</v>
      </c>
      <c r="F31" s="18">
        <f t="shared" si="0"/>
        <v>-301</v>
      </c>
      <c r="G31" s="17">
        <f t="shared" si="1"/>
        <v>95.706746541149627</v>
      </c>
      <c r="H31" s="31"/>
    </row>
    <row r="32" spans="1:8" s="32" customFormat="1" ht="31.5" x14ac:dyDescent="0.25">
      <c r="A32" s="27">
        <v>28</v>
      </c>
      <c r="B32" s="44" t="s">
        <v>145</v>
      </c>
      <c r="C32" s="45" t="s">
        <v>146</v>
      </c>
      <c r="D32" s="30">
        <v>4431.5</v>
      </c>
      <c r="E32" s="30">
        <v>7348.4</v>
      </c>
      <c r="F32" s="18">
        <f t="shared" si="0"/>
        <v>2916.8999999999996</v>
      </c>
      <c r="G32" s="17">
        <f t="shared" si="1"/>
        <v>165.82195644815525</v>
      </c>
      <c r="H32" s="31"/>
    </row>
    <row r="33" spans="1:8" s="32" customFormat="1" ht="27" customHeight="1" x14ac:dyDescent="0.25">
      <c r="A33" s="47">
        <v>29</v>
      </c>
      <c r="B33" s="46" t="s">
        <v>147</v>
      </c>
      <c r="C33" s="45" t="s">
        <v>148</v>
      </c>
      <c r="D33" s="30">
        <v>1673.9</v>
      </c>
      <c r="E33" s="30">
        <v>2434</v>
      </c>
      <c r="F33" s="18">
        <f t="shared" si="0"/>
        <v>760.09999999999991</v>
      </c>
      <c r="G33" s="17">
        <f t="shared" si="1"/>
        <v>145.40892526435269</v>
      </c>
      <c r="H33" s="31"/>
    </row>
    <row r="34" spans="1:8" ht="15" customHeight="1" x14ac:dyDescent="0.25">
      <c r="A34" s="47">
        <v>30</v>
      </c>
      <c r="B34" s="46" t="s">
        <v>149</v>
      </c>
      <c r="C34" s="45" t="s">
        <v>150</v>
      </c>
      <c r="D34" s="48">
        <f>2697.2-0.8</f>
        <v>2696.3999999999996</v>
      </c>
      <c r="E34" s="48">
        <v>2948</v>
      </c>
      <c r="F34" s="18">
        <f t="shared" si="0"/>
        <v>251.60000000000036</v>
      </c>
      <c r="G34" s="17">
        <f t="shared" si="1"/>
        <v>109.33095979824954</v>
      </c>
      <c r="H34" s="49"/>
    </row>
    <row r="35" spans="1:8" s="12" customFormat="1" ht="19.5" customHeight="1" x14ac:dyDescent="0.25">
      <c r="A35" s="52">
        <v>31</v>
      </c>
      <c r="B35" s="50" t="s">
        <v>151</v>
      </c>
      <c r="C35" s="51" t="s">
        <v>152</v>
      </c>
      <c r="D35" s="24">
        <f>SUM(D36:D41)</f>
        <v>1219511.3</v>
      </c>
      <c r="E35" s="24">
        <f>SUM(E36:E41)</f>
        <v>1466241.6</v>
      </c>
      <c r="F35" s="25">
        <f t="shared" si="0"/>
        <v>246730.30000000005</v>
      </c>
      <c r="G35" s="26">
        <f t="shared" si="1"/>
        <v>120.2318994502142</v>
      </c>
    </row>
    <row r="36" spans="1:8" s="56" customFormat="1" ht="15.75" customHeight="1" x14ac:dyDescent="0.25">
      <c r="A36" s="52">
        <v>32</v>
      </c>
      <c r="B36" s="53" t="s">
        <v>153</v>
      </c>
      <c r="C36" s="54" t="s">
        <v>154</v>
      </c>
      <c r="D36" s="55">
        <v>2814.8</v>
      </c>
      <c r="E36" s="55">
        <v>38121.1</v>
      </c>
      <c r="F36" s="18">
        <f>E36-D36</f>
        <v>35306.299999999996</v>
      </c>
      <c r="G36" s="17">
        <f>E36/D36*100</f>
        <v>1354.3093647861303</v>
      </c>
    </row>
    <row r="37" spans="1:8" s="56" customFormat="1" ht="15.75" customHeight="1" x14ac:dyDescent="0.25">
      <c r="A37" s="52">
        <v>33</v>
      </c>
      <c r="B37" s="53" t="s">
        <v>155</v>
      </c>
      <c r="C37" s="54" t="s">
        <v>156</v>
      </c>
      <c r="D37" s="55">
        <v>85042.4</v>
      </c>
      <c r="E37" s="55">
        <v>251396.6</v>
      </c>
      <c r="F37" s="18">
        <f>E37-D37</f>
        <v>166354.20000000001</v>
      </c>
      <c r="G37" s="17">
        <f>E37/D37*100</f>
        <v>295.61324703912402</v>
      </c>
    </row>
    <row r="38" spans="1:8" s="56" customFormat="1" ht="18" customHeight="1" x14ac:dyDescent="0.25">
      <c r="A38" s="52">
        <v>34</v>
      </c>
      <c r="B38" s="53" t="s">
        <v>157</v>
      </c>
      <c r="C38" s="54" t="s">
        <v>158</v>
      </c>
      <c r="D38" s="55">
        <v>1098412.5</v>
      </c>
      <c r="E38" s="55">
        <v>1134153.1000000001</v>
      </c>
      <c r="F38" s="18">
        <f>E38-D38</f>
        <v>35740.600000000093</v>
      </c>
      <c r="G38" s="17">
        <f>E38/D38*100</f>
        <v>103.25384133920545</v>
      </c>
    </row>
    <row r="39" spans="1:8" s="56" customFormat="1" ht="17.25" customHeight="1" x14ac:dyDescent="0.25">
      <c r="A39" s="47">
        <v>35</v>
      </c>
      <c r="B39" s="53" t="s">
        <v>159</v>
      </c>
      <c r="C39" s="54" t="s">
        <v>160</v>
      </c>
      <c r="D39" s="55">
        <v>33993.1</v>
      </c>
      <c r="E39" s="55">
        <v>39121.199999999997</v>
      </c>
      <c r="F39" s="18">
        <f>E39-D39</f>
        <v>5128.0999999999985</v>
      </c>
      <c r="G39" s="17">
        <f>E39/D39*100</f>
        <v>115.08570857026868</v>
      </c>
    </row>
    <row r="40" spans="1:8" ht="18" customHeight="1" x14ac:dyDescent="0.25">
      <c r="A40" s="47">
        <v>36</v>
      </c>
      <c r="B40" s="57" t="s">
        <v>161</v>
      </c>
      <c r="C40" s="58" t="s">
        <v>162</v>
      </c>
      <c r="D40" s="37">
        <v>278.5</v>
      </c>
      <c r="E40" s="37">
        <v>3479.6</v>
      </c>
      <c r="F40" s="18">
        <f t="shared" si="0"/>
        <v>3201.1</v>
      </c>
      <c r="G40" s="17">
        <f t="shared" si="1"/>
        <v>1249.407540394973</v>
      </c>
    </row>
    <row r="41" spans="1:8" ht="18" customHeight="1" x14ac:dyDescent="0.25">
      <c r="A41" s="47">
        <v>37</v>
      </c>
      <c r="B41" s="57" t="s">
        <v>165</v>
      </c>
      <c r="C41" s="58" t="s">
        <v>166</v>
      </c>
      <c r="D41" s="37">
        <v>-1030</v>
      </c>
      <c r="E41" s="37">
        <v>-30</v>
      </c>
      <c r="F41" s="18">
        <f t="shared" ref="F41" si="3">E41-D41</f>
        <v>1000</v>
      </c>
      <c r="G41" s="17" t="s">
        <v>97</v>
      </c>
    </row>
    <row r="42" spans="1:8" ht="15.75" x14ac:dyDescent="0.25">
      <c r="B42" s="59"/>
      <c r="C42" s="12"/>
    </row>
    <row r="43" spans="1:8" x14ac:dyDescent="0.2">
      <c r="B43" s="60"/>
      <c r="C43" s="61"/>
    </row>
    <row r="44" spans="1:8" x14ac:dyDescent="0.2">
      <c r="B44" s="62"/>
    </row>
    <row r="45" spans="1:8" x14ac:dyDescent="0.2">
      <c r="B45" s="62"/>
    </row>
    <row r="46" spans="1:8" x14ac:dyDescent="0.2">
      <c r="B46" s="62"/>
    </row>
    <row r="47" spans="1:8" x14ac:dyDescent="0.2">
      <c r="B47" s="62"/>
    </row>
    <row r="48" spans="1:8" x14ac:dyDescent="0.2">
      <c r="B48" s="62"/>
    </row>
    <row r="49" spans="2:2" x14ac:dyDescent="0.2">
      <c r="B49" s="62"/>
    </row>
    <row r="50" spans="2:2" x14ac:dyDescent="0.2">
      <c r="B50" s="62"/>
    </row>
    <row r="51" spans="2:2" x14ac:dyDescent="0.2">
      <c r="B51" s="62"/>
    </row>
    <row r="52" spans="2:2" x14ac:dyDescent="0.2">
      <c r="B52" s="62"/>
    </row>
    <row r="53" spans="2:2" x14ac:dyDescent="0.2">
      <c r="B53" s="62"/>
    </row>
    <row r="54" spans="2:2" x14ac:dyDescent="0.2">
      <c r="B54" s="62"/>
    </row>
    <row r="55" spans="2:2" x14ac:dyDescent="0.2">
      <c r="B55" s="62"/>
    </row>
    <row r="56" spans="2:2" x14ac:dyDescent="0.2">
      <c r="B56" s="62"/>
    </row>
    <row r="57" spans="2:2" x14ac:dyDescent="0.2">
      <c r="B57" s="62"/>
    </row>
    <row r="58" spans="2:2" x14ac:dyDescent="0.2">
      <c r="B58" s="62"/>
    </row>
    <row r="59" spans="2:2" x14ac:dyDescent="0.2">
      <c r="B59" s="62"/>
    </row>
    <row r="60" spans="2:2" x14ac:dyDescent="0.2">
      <c r="B60" s="62"/>
    </row>
    <row r="61" spans="2:2" x14ac:dyDescent="0.2">
      <c r="B61" s="62"/>
    </row>
    <row r="62" spans="2:2" x14ac:dyDescent="0.2">
      <c r="B62" s="62"/>
    </row>
    <row r="63" spans="2:2" x14ac:dyDescent="0.2">
      <c r="B63" s="62"/>
    </row>
    <row r="64" spans="2:2" x14ac:dyDescent="0.2">
      <c r="B64" s="62"/>
    </row>
    <row r="65" spans="2:2" x14ac:dyDescent="0.2">
      <c r="B65" s="62"/>
    </row>
    <row r="66" spans="2:2" x14ac:dyDescent="0.2">
      <c r="B66" s="62"/>
    </row>
    <row r="67" spans="2:2" x14ac:dyDescent="0.2">
      <c r="B67" s="62"/>
    </row>
    <row r="68" spans="2:2" x14ac:dyDescent="0.2">
      <c r="B68" s="62"/>
    </row>
    <row r="69" spans="2:2" x14ac:dyDescent="0.2">
      <c r="B69" s="62"/>
    </row>
    <row r="70" spans="2:2" x14ac:dyDescent="0.2">
      <c r="B70" s="62"/>
    </row>
    <row r="71" spans="2:2" x14ac:dyDescent="0.2">
      <c r="B71" s="62"/>
    </row>
    <row r="72" spans="2:2" x14ac:dyDescent="0.2">
      <c r="B72" s="62"/>
    </row>
    <row r="73" spans="2:2" x14ac:dyDescent="0.2">
      <c r="B73" s="62"/>
    </row>
    <row r="74" spans="2:2" x14ac:dyDescent="0.2">
      <c r="B74" s="62"/>
    </row>
    <row r="75" spans="2:2" x14ac:dyDescent="0.2">
      <c r="B75" s="62"/>
    </row>
    <row r="76" spans="2:2" x14ac:dyDescent="0.2">
      <c r="B76" s="62"/>
    </row>
    <row r="77" spans="2:2" x14ac:dyDescent="0.2">
      <c r="B77" s="62"/>
    </row>
    <row r="78" spans="2:2" x14ac:dyDescent="0.2">
      <c r="B78" s="62"/>
    </row>
    <row r="79" spans="2:2" x14ac:dyDescent="0.2">
      <c r="B79" s="62"/>
    </row>
    <row r="80" spans="2:2" x14ac:dyDescent="0.2">
      <c r="B80" s="62"/>
    </row>
    <row r="81" spans="2:2" x14ac:dyDescent="0.2">
      <c r="B81" s="62"/>
    </row>
    <row r="82" spans="2:2" x14ac:dyDescent="0.2">
      <c r="B82" s="62"/>
    </row>
    <row r="83" spans="2:2" x14ac:dyDescent="0.2">
      <c r="B83" s="62"/>
    </row>
    <row r="84" spans="2:2" x14ac:dyDescent="0.2">
      <c r="B84" s="62"/>
    </row>
    <row r="85" spans="2:2" x14ac:dyDescent="0.2">
      <c r="B85" s="62"/>
    </row>
    <row r="86" spans="2:2" x14ac:dyDescent="0.2">
      <c r="B86" s="62"/>
    </row>
    <row r="87" spans="2:2" x14ac:dyDescent="0.2">
      <c r="B87" s="62"/>
    </row>
    <row r="88" spans="2:2" x14ac:dyDescent="0.2">
      <c r="B88" s="62"/>
    </row>
    <row r="89" spans="2:2" x14ac:dyDescent="0.2">
      <c r="B89" s="62"/>
    </row>
    <row r="90" spans="2:2" x14ac:dyDescent="0.2">
      <c r="B90" s="62"/>
    </row>
    <row r="91" spans="2:2" x14ac:dyDescent="0.2">
      <c r="B91" s="62"/>
    </row>
    <row r="92" spans="2:2" x14ac:dyDescent="0.2">
      <c r="B92" s="62"/>
    </row>
    <row r="93" spans="2:2" x14ac:dyDescent="0.2">
      <c r="B93" s="62"/>
    </row>
    <row r="94" spans="2:2" x14ac:dyDescent="0.2">
      <c r="B94" s="62"/>
    </row>
    <row r="95" spans="2:2" x14ac:dyDescent="0.2">
      <c r="B95" s="62"/>
    </row>
    <row r="96" spans="2:2" x14ac:dyDescent="0.2">
      <c r="B96" s="62"/>
    </row>
    <row r="97" spans="2:2" x14ac:dyDescent="0.2">
      <c r="B97" s="62"/>
    </row>
    <row r="98" spans="2:2" x14ac:dyDescent="0.2">
      <c r="B98" s="62"/>
    </row>
    <row r="99" spans="2:2" x14ac:dyDescent="0.2">
      <c r="B99" s="62"/>
    </row>
    <row r="100" spans="2:2" x14ac:dyDescent="0.2">
      <c r="B100" s="62"/>
    </row>
    <row r="101" spans="2:2" x14ac:dyDescent="0.2">
      <c r="B101" s="62"/>
    </row>
    <row r="102" spans="2:2" x14ac:dyDescent="0.2">
      <c r="B102" s="62"/>
    </row>
    <row r="103" spans="2:2" x14ac:dyDescent="0.2">
      <c r="B103" s="62"/>
    </row>
    <row r="104" spans="2:2" x14ac:dyDescent="0.2">
      <c r="B104" s="62"/>
    </row>
    <row r="105" spans="2:2" x14ac:dyDescent="0.2">
      <c r="B105" s="62"/>
    </row>
    <row r="106" spans="2:2" x14ac:dyDescent="0.2">
      <c r="B106" s="62"/>
    </row>
    <row r="107" spans="2:2" x14ac:dyDescent="0.2">
      <c r="B107" s="62"/>
    </row>
    <row r="108" spans="2:2" x14ac:dyDescent="0.2">
      <c r="B108" s="62"/>
    </row>
    <row r="109" spans="2:2" x14ac:dyDescent="0.2">
      <c r="B109" s="62"/>
    </row>
    <row r="110" spans="2:2" x14ac:dyDescent="0.2">
      <c r="B110" s="62"/>
    </row>
    <row r="111" spans="2:2" x14ac:dyDescent="0.2">
      <c r="B111" s="62"/>
    </row>
    <row r="112" spans="2:2" x14ac:dyDescent="0.2">
      <c r="B112" s="62"/>
    </row>
    <row r="113" spans="2:2" x14ac:dyDescent="0.2">
      <c r="B113" s="62"/>
    </row>
    <row r="114" spans="2:2" x14ac:dyDescent="0.2">
      <c r="B114" s="62"/>
    </row>
    <row r="115" spans="2:2" x14ac:dyDescent="0.2">
      <c r="B115" s="62"/>
    </row>
    <row r="116" spans="2:2" x14ac:dyDescent="0.2">
      <c r="B116" s="62"/>
    </row>
    <row r="117" spans="2:2" x14ac:dyDescent="0.2">
      <c r="B117" s="62"/>
    </row>
    <row r="118" spans="2:2" x14ac:dyDescent="0.2">
      <c r="B118" s="62"/>
    </row>
    <row r="119" spans="2:2" x14ac:dyDescent="0.2">
      <c r="B119" s="62"/>
    </row>
    <row r="120" spans="2:2" x14ac:dyDescent="0.2">
      <c r="B120" s="62"/>
    </row>
    <row r="121" spans="2:2" x14ac:dyDescent="0.2">
      <c r="B121" s="62"/>
    </row>
    <row r="122" spans="2:2" x14ac:dyDescent="0.2">
      <c r="B122" s="62"/>
    </row>
    <row r="123" spans="2:2" x14ac:dyDescent="0.2">
      <c r="B123" s="62"/>
    </row>
    <row r="124" spans="2:2" x14ac:dyDescent="0.2">
      <c r="B124" s="62"/>
    </row>
    <row r="125" spans="2:2" x14ac:dyDescent="0.2">
      <c r="B125" s="62"/>
    </row>
    <row r="126" spans="2:2" x14ac:dyDescent="0.2">
      <c r="B126" s="62"/>
    </row>
    <row r="127" spans="2:2" x14ac:dyDescent="0.2">
      <c r="B127" s="62"/>
    </row>
    <row r="128" spans="2:2" x14ac:dyDescent="0.2">
      <c r="B128" s="62"/>
    </row>
    <row r="129" spans="2:2" x14ac:dyDescent="0.2">
      <c r="B129" s="62"/>
    </row>
    <row r="130" spans="2:2" x14ac:dyDescent="0.2">
      <c r="B130" s="62"/>
    </row>
    <row r="131" spans="2:2" x14ac:dyDescent="0.2">
      <c r="B131" s="62"/>
    </row>
    <row r="132" spans="2:2" x14ac:dyDescent="0.2">
      <c r="B132" s="62"/>
    </row>
    <row r="133" spans="2:2" x14ac:dyDescent="0.2">
      <c r="B133" s="62"/>
    </row>
    <row r="134" spans="2:2" x14ac:dyDescent="0.2">
      <c r="B134" s="62"/>
    </row>
    <row r="135" spans="2:2" x14ac:dyDescent="0.2">
      <c r="B135" s="62"/>
    </row>
    <row r="136" spans="2:2" x14ac:dyDescent="0.2">
      <c r="B136" s="62"/>
    </row>
    <row r="137" spans="2:2" x14ac:dyDescent="0.2">
      <c r="B137" s="62"/>
    </row>
    <row r="138" spans="2:2" x14ac:dyDescent="0.2">
      <c r="B138" s="62"/>
    </row>
    <row r="139" spans="2:2" x14ac:dyDescent="0.2">
      <c r="B139" s="62"/>
    </row>
    <row r="140" spans="2:2" x14ac:dyDescent="0.2">
      <c r="B140" s="62"/>
    </row>
    <row r="141" spans="2:2" x14ac:dyDescent="0.2">
      <c r="B141" s="62"/>
    </row>
    <row r="142" spans="2:2" x14ac:dyDescent="0.2">
      <c r="B142" s="62"/>
    </row>
    <row r="143" spans="2:2" x14ac:dyDescent="0.2">
      <c r="B143" s="62"/>
    </row>
    <row r="144" spans="2:2" x14ac:dyDescent="0.2">
      <c r="B144" s="62"/>
    </row>
    <row r="145" spans="2:2" x14ac:dyDescent="0.2">
      <c r="B145" s="62"/>
    </row>
    <row r="146" spans="2:2" x14ac:dyDescent="0.2">
      <c r="B146" s="62"/>
    </row>
    <row r="147" spans="2:2" x14ac:dyDescent="0.2">
      <c r="B147" s="62"/>
    </row>
    <row r="148" spans="2:2" x14ac:dyDescent="0.2">
      <c r="B148" s="62"/>
    </row>
    <row r="149" spans="2:2" x14ac:dyDescent="0.2">
      <c r="B149" s="62"/>
    </row>
    <row r="150" spans="2:2" x14ac:dyDescent="0.2">
      <c r="B150" s="62"/>
    </row>
    <row r="151" spans="2:2" x14ac:dyDescent="0.2">
      <c r="B151" s="62"/>
    </row>
    <row r="152" spans="2:2" x14ac:dyDescent="0.2">
      <c r="B152" s="62"/>
    </row>
    <row r="153" spans="2:2" x14ac:dyDescent="0.2">
      <c r="B153" s="62"/>
    </row>
    <row r="154" spans="2:2" x14ac:dyDescent="0.2">
      <c r="B154" s="62"/>
    </row>
    <row r="155" spans="2:2" x14ac:dyDescent="0.2">
      <c r="B155" s="62"/>
    </row>
    <row r="156" spans="2:2" x14ac:dyDescent="0.2">
      <c r="B156" s="62"/>
    </row>
    <row r="157" spans="2:2" x14ac:dyDescent="0.2">
      <c r="B157" s="62"/>
    </row>
    <row r="158" spans="2:2" x14ac:dyDescent="0.2">
      <c r="B158" s="62"/>
    </row>
    <row r="159" spans="2:2" x14ac:dyDescent="0.2">
      <c r="B159" s="62"/>
    </row>
    <row r="160" spans="2:2" x14ac:dyDescent="0.2">
      <c r="B160" s="62"/>
    </row>
    <row r="161" spans="2:2" x14ac:dyDescent="0.2">
      <c r="B161" s="62"/>
    </row>
    <row r="162" spans="2:2" x14ac:dyDescent="0.2">
      <c r="B162" s="62"/>
    </row>
    <row r="163" spans="2:2" x14ac:dyDescent="0.2">
      <c r="B163" s="62"/>
    </row>
  </sheetData>
  <mergeCells count="9">
    <mergeCell ref="A2:G2"/>
    <mergeCell ref="B3:G3"/>
    <mergeCell ref="B5:B7"/>
    <mergeCell ref="C5:C7"/>
    <mergeCell ref="D5:D7"/>
    <mergeCell ref="E5:E7"/>
    <mergeCell ref="F5:G5"/>
    <mergeCell ref="F6:F7"/>
    <mergeCell ref="G6:G7"/>
  </mergeCells>
  <pageMargins left="0.70866141732283472" right="0.15748031496062992" top="0.23622047244094491" bottom="3.937007874015748E-2" header="0.15748031496062992" footer="0.1968503937007874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workbookViewId="0">
      <selection activeCell="F33" sqref="F33"/>
    </sheetView>
  </sheetViews>
  <sheetFormatPr defaultColWidth="9.140625" defaultRowHeight="12.75" x14ac:dyDescent="0.2"/>
  <cols>
    <col min="1" max="1" width="71.85546875" style="1" customWidth="1"/>
    <col min="2" max="2" width="22.5703125" style="1" customWidth="1"/>
    <col min="3" max="3" width="14.85546875" style="1" customWidth="1"/>
    <col min="4" max="4" width="15.140625" style="1" customWidth="1"/>
    <col min="5" max="5" width="18.140625" style="1" customWidth="1"/>
    <col min="6" max="6" width="15.140625" style="1" customWidth="1"/>
    <col min="7" max="16384" width="9.140625" style="1"/>
  </cols>
  <sheetData>
    <row r="1" spans="1:6" ht="47.45" customHeight="1" x14ac:dyDescent="0.25">
      <c r="A1" s="97" t="s">
        <v>185</v>
      </c>
      <c r="B1" s="98"/>
      <c r="C1" s="98"/>
      <c r="D1" s="98"/>
      <c r="E1" s="98"/>
      <c r="F1" s="99"/>
    </row>
    <row r="2" spans="1:6" x14ac:dyDescent="0.2">
      <c r="A2" s="2"/>
      <c r="B2" s="3"/>
      <c r="C2" s="3"/>
      <c r="D2" s="3"/>
      <c r="E2" s="3"/>
      <c r="F2" s="8" t="s">
        <v>80</v>
      </c>
    </row>
    <row r="3" spans="1:6" ht="15.75" x14ac:dyDescent="0.2">
      <c r="A3" s="100" t="s">
        <v>0</v>
      </c>
      <c r="B3" s="102" t="s">
        <v>39</v>
      </c>
      <c r="C3" s="78" t="s">
        <v>175</v>
      </c>
      <c r="D3" s="78" t="s">
        <v>186</v>
      </c>
      <c r="E3" s="104" t="s">
        <v>187</v>
      </c>
      <c r="F3" s="95" t="s">
        <v>167</v>
      </c>
    </row>
    <row r="4" spans="1:6" ht="15.75" x14ac:dyDescent="0.2">
      <c r="A4" s="101"/>
      <c r="B4" s="103"/>
      <c r="C4" s="4" t="s">
        <v>38</v>
      </c>
      <c r="D4" s="4" t="s">
        <v>38</v>
      </c>
      <c r="E4" s="105"/>
      <c r="F4" s="96"/>
    </row>
    <row r="5" spans="1:6" ht="31.5" x14ac:dyDescent="0.25">
      <c r="A5" s="68" t="s">
        <v>37</v>
      </c>
      <c r="B5" s="69" t="s">
        <v>1</v>
      </c>
      <c r="C5" s="70">
        <f>C6+C14+C16+C19+C25+C30+C37+C43+C49+C55+C41+C53</f>
        <v>2763837</v>
      </c>
      <c r="D5" s="70">
        <f>D6+D14+D16+D19+D25+D30+D37+D43+D49+D55+D41+D53</f>
        <v>3040919.8</v>
      </c>
      <c r="E5" s="70">
        <f>D5-C5</f>
        <v>277082.79999999981</v>
      </c>
      <c r="F5" s="71">
        <f t="shared" ref="F5:F56" si="0">D5/C5*100</f>
        <v>110.02529454522825</v>
      </c>
    </row>
    <row r="6" spans="1:6" ht="15.75" x14ac:dyDescent="0.25">
      <c r="A6" s="63" t="s">
        <v>2</v>
      </c>
      <c r="B6" s="64" t="s">
        <v>40</v>
      </c>
      <c r="C6" s="65">
        <f>C7+C8+C9+C11+C13+C10+C12</f>
        <v>164924.79999999999</v>
      </c>
      <c r="D6" s="65">
        <f>D7+D8+D9+D11+D13+D10+D12</f>
        <v>202618.59999999998</v>
      </c>
      <c r="E6" s="65">
        <f t="shared" ref="E6:E56" si="1">D6-C6</f>
        <v>37693.799999999988</v>
      </c>
      <c r="F6" s="66">
        <f t="shared" si="0"/>
        <v>122.85514367760338</v>
      </c>
    </row>
    <row r="7" spans="1:6" ht="31.5" x14ac:dyDescent="0.25">
      <c r="A7" s="5" t="s">
        <v>3</v>
      </c>
      <c r="B7" s="7" t="s">
        <v>41</v>
      </c>
      <c r="C7" s="6">
        <v>2582.4</v>
      </c>
      <c r="D7" s="6">
        <v>3711.6</v>
      </c>
      <c r="E7" s="6">
        <f t="shared" si="1"/>
        <v>1129.1999999999998</v>
      </c>
      <c r="F7" s="9">
        <f t="shared" si="0"/>
        <v>143.7267657992565</v>
      </c>
    </row>
    <row r="8" spans="1:6" ht="47.25" x14ac:dyDescent="0.25">
      <c r="A8" s="5" t="s">
        <v>4</v>
      </c>
      <c r="B8" s="7" t="s">
        <v>42</v>
      </c>
      <c r="C8" s="6">
        <v>10169.299999999999</v>
      </c>
      <c r="D8" s="6">
        <v>11075.2</v>
      </c>
      <c r="E8" s="6">
        <f t="shared" si="1"/>
        <v>905.90000000000146</v>
      </c>
      <c r="F8" s="9">
        <f t="shared" si="0"/>
        <v>108.90818443747359</v>
      </c>
    </row>
    <row r="9" spans="1:6" ht="47.25" x14ac:dyDescent="0.25">
      <c r="A9" s="5" t="s">
        <v>5</v>
      </c>
      <c r="B9" s="7" t="s">
        <v>43</v>
      </c>
      <c r="C9" s="6">
        <v>47210</v>
      </c>
      <c r="D9" s="6">
        <v>53501.3</v>
      </c>
      <c r="E9" s="6">
        <f t="shared" si="1"/>
        <v>6291.3000000000029</v>
      </c>
      <c r="F9" s="9">
        <f t="shared" si="0"/>
        <v>113.32620207583139</v>
      </c>
    </row>
    <row r="10" spans="1:6" ht="15.75" x14ac:dyDescent="0.25">
      <c r="A10" s="5" t="s">
        <v>168</v>
      </c>
      <c r="B10" s="7" t="s">
        <v>169</v>
      </c>
      <c r="C10" s="6">
        <v>0.8</v>
      </c>
      <c r="D10" s="6">
        <v>4.8</v>
      </c>
      <c r="E10" s="6">
        <f t="shared" si="1"/>
        <v>4</v>
      </c>
      <c r="F10" s="9">
        <v>0</v>
      </c>
    </row>
    <row r="11" spans="1:6" ht="31.5" x14ac:dyDescent="0.25">
      <c r="A11" s="5" t="s">
        <v>6</v>
      </c>
      <c r="B11" s="7" t="s">
        <v>44</v>
      </c>
      <c r="C11" s="6">
        <v>14945.5</v>
      </c>
      <c r="D11" s="6">
        <v>17975.2</v>
      </c>
      <c r="E11" s="6">
        <f t="shared" si="1"/>
        <v>3029.7000000000007</v>
      </c>
      <c r="F11" s="9">
        <f t="shared" si="0"/>
        <v>120.27165367501924</v>
      </c>
    </row>
    <row r="12" spans="1:6" ht="15.75" x14ac:dyDescent="0.25">
      <c r="A12" s="5" t="s">
        <v>176</v>
      </c>
      <c r="B12" s="7" t="s">
        <v>177</v>
      </c>
      <c r="C12" s="6">
        <v>4500</v>
      </c>
      <c r="D12" s="6">
        <v>0</v>
      </c>
      <c r="E12" s="6">
        <f t="shared" si="1"/>
        <v>-4500</v>
      </c>
      <c r="F12" s="9">
        <f t="shared" si="0"/>
        <v>0</v>
      </c>
    </row>
    <row r="13" spans="1:6" ht="15.75" x14ac:dyDescent="0.25">
      <c r="A13" s="5" t="s">
        <v>7</v>
      </c>
      <c r="B13" s="7" t="s">
        <v>45</v>
      </c>
      <c r="C13" s="6">
        <v>85516.800000000003</v>
      </c>
      <c r="D13" s="6">
        <v>116350.5</v>
      </c>
      <c r="E13" s="6">
        <f t="shared" si="1"/>
        <v>30833.699999999997</v>
      </c>
      <c r="F13" s="9">
        <f t="shared" si="0"/>
        <v>136.05572238437361</v>
      </c>
    </row>
    <row r="14" spans="1:6" ht="15.75" x14ac:dyDescent="0.25">
      <c r="A14" s="63" t="s">
        <v>8</v>
      </c>
      <c r="B14" s="64" t="s">
        <v>46</v>
      </c>
      <c r="C14" s="65">
        <f>C15</f>
        <v>3295.7</v>
      </c>
      <c r="D14" s="65">
        <f>D15</f>
        <v>3945.1</v>
      </c>
      <c r="E14" s="65">
        <f t="shared" si="1"/>
        <v>649.40000000000009</v>
      </c>
      <c r="F14" s="66">
        <f t="shared" si="0"/>
        <v>119.7044633916922</v>
      </c>
    </row>
    <row r="15" spans="1:6" ht="15.75" x14ac:dyDescent="0.25">
      <c r="A15" s="5" t="s">
        <v>82</v>
      </c>
      <c r="B15" s="7" t="s">
        <v>79</v>
      </c>
      <c r="C15" s="6">
        <v>3295.7</v>
      </c>
      <c r="D15" s="6">
        <v>3945.1</v>
      </c>
      <c r="E15" s="6">
        <f t="shared" si="1"/>
        <v>649.40000000000009</v>
      </c>
      <c r="F15" s="9">
        <f t="shared" si="0"/>
        <v>119.7044633916922</v>
      </c>
    </row>
    <row r="16" spans="1:6" ht="15.75" x14ac:dyDescent="0.25">
      <c r="A16" s="63" t="s">
        <v>9</v>
      </c>
      <c r="B16" s="64" t="s">
        <v>47</v>
      </c>
      <c r="C16" s="65">
        <f>C17+C18</f>
        <v>35459.199999999997</v>
      </c>
      <c r="D16" s="65">
        <f>D17+D18</f>
        <v>30619.599999999999</v>
      </c>
      <c r="E16" s="65">
        <f t="shared" si="1"/>
        <v>-4839.5999999999985</v>
      </c>
      <c r="F16" s="66">
        <f t="shared" si="0"/>
        <v>86.351637938814179</v>
      </c>
    </row>
    <row r="17" spans="1:6" ht="47.25" x14ac:dyDescent="0.25">
      <c r="A17" s="5" t="s">
        <v>81</v>
      </c>
      <c r="B17" s="7" t="s">
        <v>188</v>
      </c>
      <c r="C17" s="6">
        <v>8688.9</v>
      </c>
      <c r="D17" s="6">
        <v>7295.4</v>
      </c>
      <c r="E17" s="6">
        <f t="shared" si="1"/>
        <v>-1393.5</v>
      </c>
      <c r="F17" s="9">
        <f t="shared" si="0"/>
        <v>83.962296723405728</v>
      </c>
    </row>
    <row r="18" spans="1:6" ht="31.5" x14ac:dyDescent="0.25">
      <c r="A18" s="5" t="s">
        <v>178</v>
      </c>
      <c r="B18" s="7" t="s">
        <v>179</v>
      </c>
      <c r="C18" s="6">
        <v>26770.3</v>
      </c>
      <c r="D18" s="6">
        <v>23324.2</v>
      </c>
      <c r="E18" s="6">
        <f t="shared" si="1"/>
        <v>-3446.0999999999985</v>
      </c>
      <c r="F18" s="9">
        <f t="shared" si="0"/>
        <v>87.127152105131429</v>
      </c>
    </row>
    <row r="19" spans="1:6" ht="15.75" x14ac:dyDescent="0.25">
      <c r="A19" s="63" t="s">
        <v>10</v>
      </c>
      <c r="B19" s="64" t="s">
        <v>48</v>
      </c>
      <c r="C19" s="65">
        <f>C21+C22+C23+C24+C20</f>
        <v>223813.2</v>
      </c>
      <c r="D19" s="65">
        <f>D21+D22+D23+D24+D20</f>
        <v>227360.5</v>
      </c>
      <c r="E19" s="65">
        <f t="shared" si="1"/>
        <v>3547.2999999999884</v>
      </c>
      <c r="F19" s="66">
        <f t="shared" si="0"/>
        <v>101.58493779634088</v>
      </c>
    </row>
    <row r="20" spans="1:6" ht="15.75" hidden="1" x14ac:dyDescent="0.25">
      <c r="A20" s="5" t="s">
        <v>173</v>
      </c>
      <c r="B20" s="7" t="s">
        <v>174</v>
      </c>
      <c r="C20" s="77">
        <v>0</v>
      </c>
      <c r="D20" s="77">
        <v>0</v>
      </c>
      <c r="E20" s="6">
        <f t="shared" si="1"/>
        <v>0</v>
      </c>
      <c r="F20" s="9" t="e">
        <f t="shared" si="0"/>
        <v>#DIV/0!</v>
      </c>
    </row>
    <row r="21" spans="1:6" ht="15.75" x14ac:dyDescent="0.25">
      <c r="A21" s="5" t="s">
        <v>83</v>
      </c>
      <c r="B21" s="7" t="s">
        <v>84</v>
      </c>
      <c r="C21" s="6">
        <v>4002.5</v>
      </c>
      <c r="D21" s="6">
        <v>0</v>
      </c>
      <c r="E21" s="6">
        <f t="shared" si="1"/>
        <v>-4002.5</v>
      </c>
      <c r="F21" s="9">
        <f t="shared" si="0"/>
        <v>0</v>
      </c>
    </row>
    <row r="22" spans="1:6" ht="15.75" x14ac:dyDescent="0.25">
      <c r="A22" s="5" t="s">
        <v>11</v>
      </c>
      <c r="B22" s="7" t="s">
        <v>49</v>
      </c>
      <c r="C22" s="6">
        <v>613.9</v>
      </c>
      <c r="D22" s="6">
        <v>0</v>
      </c>
      <c r="E22" s="6">
        <f t="shared" si="1"/>
        <v>-613.9</v>
      </c>
      <c r="F22" s="9">
        <f t="shared" si="0"/>
        <v>0</v>
      </c>
    </row>
    <row r="23" spans="1:6" ht="15.75" x14ac:dyDescent="0.25">
      <c r="A23" s="5" t="s">
        <v>12</v>
      </c>
      <c r="B23" s="7" t="s">
        <v>50</v>
      </c>
      <c r="C23" s="6">
        <v>218286.7</v>
      </c>
      <c r="D23" s="6">
        <v>226529</v>
      </c>
      <c r="E23" s="6">
        <f t="shared" si="1"/>
        <v>8242.2999999999884</v>
      </c>
      <c r="F23" s="9">
        <f t="shared" si="0"/>
        <v>103.77590572398591</v>
      </c>
    </row>
    <row r="24" spans="1:6" ht="15.75" x14ac:dyDescent="0.25">
      <c r="A24" s="5" t="s">
        <v>13</v>
      </c>
      <c r="B24" s="7" t="s">
        <v>51</v>
      </c>
      <c r="C24" s="6">
        <v>910.1</v>
      </c>
      <c r="D24" s="6">
        <v>831.5</v>
      </c>
      <c r="E24" s="6">
        <f t="shared" si="1"/>
        <v>-78.600000000000023</v>
      </c>
      <c r="F24" s="9">
        <f t="shared" si="0"/>
        <v>91.363586419074821</v>
      </c>
    </row>
    <row r="25" spans="1:6" ht="15.75" x14ac:dyDescent="0.25">
      <c r="A25" s="63" t="s">
        <v>14</v>
      </c>
      <c r="B25" s="64" t="s">
        <v>52</v>
      </c>
      <c r="C25" s="65">
        <f>C26+C27+C28+C29</f>
        <v>672127.4</v>
      </c>
      <c r="D25" s="65">
        <f>D26+D27+D28+D29</f>
        <v>674051.70000000007</v>
      </c>
      <c r="E25" s="65">
        <f t="shared" si="1"/>
        <v>1924.3000000000466</v>
      </c>
      <c r="F25" s="66">
        <f t="shared" si="0"/>
        <v>100.28629988897939</v>
      </c>
    </row>
    <row r="26" spans="1:6" ht="15.75" x14ac:dyDescent="0.25">
      <c r="A26" s="5" t="s">
        <v>15</v>
      </c>
      <c r="B26" s="7" t="s">
        <v>53</v>
      </c>
      <c r="C26" s="6">
        <v>32842.800000000003</v>
      </c>
      <c r="D26" s="6">
        <v>21658.2</v>
      </c>
      <c r="E26" s="6">
        <f t="shared" si="1"/>
        <v>-11184.600000000002</v>
      </c>
      <c r="F26" s="9">
        <f t="shared" si="0"/>
        <v>65.94504731630677</v>
      </c>
    </row>
    <row r="27" spans="1:6" ht="15.75" x14ac:dyDescent="0.25">
      <c r="A27" s="5" t="s">
        <v>16</v>
      </c>
      <c r="B27" s="7" t="s">
        <v>54</v>
      </c>
      <c r="C27" s="6">
        <v>360055.5</v>
      </c>
      <c r="D27" s="6">
        <v>376461.6</v>
      </c>
      <c r="E27" s="6">
        <f t="shared" si="1"/>
        <v>16406.099999999977</v>
      </c>
      <c r="F27" s="9">
        <f t="shared" si="0"/>
        <v>104.55654753225542</v>
      </c>
    </row>
    <row r="28" spans="1:6" ht="15.75" x14ac:dyDescent="0.25">
      <c r="A28" s="5" t="s">
        <v>17</v>
      </c>
      <c r="B28" s="7" t="s">
        <v>55</v>
      </c>
      <c r="C28" s="6">
        <v>235586.6</v>
      </c>
      <c r="D28" s="6">
        <v>223049.60000000001</v>
      </c>
      <c r="E28" s="6">
        <f t="shared" si="1"/>
        <v>-12537</v>
      </c>
      <c r="F28" s="9">
        <f t="shared" si="0"/>
        <v>94.678390027276592</v>
      </c>
    </row>
    <row r="29" spans="1:6" ht="15.75" x14ac:dyDescent="0.25">
      <c r="A29" s="5" t="s">
        <v>18</v>
      </c>
      <c r="B29" s="7" t="s">
        <v>56</v>
      </c>
      <c r="C29" s="6">
        <v>43642.5</v>
      </c>
      <c r="D29" s="6">
        <v>52882.3</v>
      </c>
      <c r="E29" s="6">
        <f t="shared" si="1"/>
        <v>9239.8000000000029</v>
      </c>
      <c r="F29" s="9">
        <f t="shared" si="0"/>
        <v>121.17156441542076</v>
      </c>
    </row>
    <row r="30" spans="1:6" ht="15.75" x14ac:dyDescent="0.25">
      <c r="A30" s="63" t="s">
        <v>19</v>
      </c>
      <c r="B30" s="64" t="s">
        <v>57</v>
      </c>
      <c r="C30" s="65">
        <f>C31+C32+C34+C33+C35+C36</f>
        <v>1174634.2</v>
      </c>
      <c r="D30" s="65">
        <f t="shared" ref="D30:E30" si="2">D31+D32+D34+D33+D35+D36</f>
        <v>1430625.7999999998</v>
      </c>
      <c r="E30" s="65">
        <f t="shared" si="2"/>
        <v>255991.59999999992</v>
      </c>
      <c r="F30" s="66">
        <f t="shared" si="0"/>
        <v>121.79330382173445</v>
      </c>
    </row>
    <row r="31" spans="1:6" ht="15.75" x14ac:dyDescent="0.25">
      <c r="A31" s="5" t="s">
        <v>20</v>
      </c>
      <c r="B31" s="7" t="s">
        <v>58</v>
      </c>
      <c r="C31" s="6">
        <v>404828.3</v>
      </c>
      <c r="D31" s="6">
        <v>456661.3</v>
      </c>
      <c r="E31" s="6">
        <f t="shared" si="1"/>
        <v>51833</v>
      </c>
      <c r="F31" s="9">
        <f t="shared" si="0"/>
        <v>112.80369974134715</v>
      </c>
    </row>
    <row r="32" spans="1:6" ht="15.75" x14ac:dyDescent="0.25">
      <c r="A32" s="5" t="s">
        <v>21</v>
      </c>
      <c r="B32" s="7" t="s">
        <v>59</v>
      </c>
      <c r="C32" s="6">
        <v>528133.30000000005</v>
      </c>
      <c r="D32" s="6">
        <v>698398.1</v>
      </c>
      <c r="E32" s="6">
        <f t="shared" si="1"/>
        <v>170264.79999999993</v>
      </c>
      <c r="F32" s="9">
        <f t="shared" si="0"/>
        <v>132.23898209031694</v>
      </c>
    </row>
    <row r="33" spans="1:6" ht="15.75" x14ac:dyDescent="0.25">
      <c r="A33" s="5" t="s">
        <v>22</v>
      </c>
      <c r="B33" s="7" t="s">
        <v>60</v>
      </c>
      <c r="C33" s="6">
        <v>137930.20000000001</v>
      </c>
      <c r="D33" s="6">
        <v>167512.29999999999</v>
      </c>
      <c r="E33" s="6">
        <f t="shared" si="1"/>
        <v>29582.099999999977</v>
      </c>
      <c r="F33" s="9">
        <f t="shared" si="0"/>
        <v>121.44715225527112</v>
      </c>
    </row>
    <row r="34" spans="1:6" ht="31.5" x14ac:dyDescent="0.25">
      <c r="A34" s="5" t="s">
        <v>190</v>
      </c>
      <c r="B34" s="7" t="s">
        <v>189</v>
      </c>
      <c r="C34" s="6">
        <v>0</v>
      </c>
      <c r="D34" s="6">
        <v>158.4</v>
      </c>
      <c r="E34" s="6">
        <f t="shared" si="1"/>
        <v>158.4</v>
      </c>
      <c r="F34" s="9">
        <v>0</v>
      </c>
    </row>
    <row r="35" spans="1:6" ht="15.75" x14ac:dyDescent="0.25">
      <c r="A35" s="5" t="s">
        <v>23</v>
      </c>
      <c r="B35" s="7" t="s">
        <v>61</v>
      </c>
      <c r="C35" s="6">
        <v>5176</v>
      </c>
      <c r="D35" s="6">
        <v>7945.4</v>
      </c>
      <c r="E35" s="6">
        <f t="shared" si="1"/>
        <v>2769.3999999999996</v>
      </c>
      <c r="F35" s="9">
        <f t="shared" si="0"/>
        <v>153.50463678516229</v>
      </c>
    </row>
    <row r="36" spans="1:6" ht="15.75" x14ac:dyDescent="0.25">
      <c r="A36" s="5" t="s">
        <v>24</v>
      </c>
      <c r="B36" s="7" t="s">
        <v>62</v>
      </c>
      <c r="C36" s="6">
        <v>98566.399999999994</v>
      </c>
      <c r="D36" s="6">
        <v>99950.3</v>
      </c>
      <c r="E36" s="6">
        <f t="shared" si="1"/>
        <v>1383.9000000000087</v>
      </c>
      <c r="F36" s="9">
        <f t="shared" si="0"/>
        <v>101.40402814752289</v>
      </c>
    </row>
    <row r="37" spans="1:6" ht="15.75" x14ac:dyDescent="0.25">
      <c r="A37" s="63" t="s">
        <v>25</v>
      </c>
      <c r="B37" s="64" t="s">
        <v>63</v>
      </c>
      <c r="C37" s="65">
        <f>C38+C40+C39</f>
        <v>141396.30000000002</v>
      </c>
      <c r="D37" s="65">
        <f>D38+D40+D39</f>
        <v>145030.29999999999</v>
      </c>
      <c r="E37" s="65">
        <f t="shared" si="1"/>
        <v>3633.9999999999709</v>
      </c>
      <c r="F37" s="66">
        <f t="shared" si="0"/>
        <v>102.57008139534058</v>
      </c>
    </row>
    <row r="38" spans="1:6" ht="15.75" x14ac:dyDescent="0.25">
      <c r="A38" s="5" t="s">
        <v>26</v>
      </c>
      <c r="B38" s="7" t="s">
        <v>64</v>
      </c>
      <c r="C38" s="6">
        <v>115038.7</v>
      </c>
      <c r="D38" s="6">
        <v>128889.5</v>
      </c>
      <c r="E38" s="6">
        <f t="shared" si="1"/>
        <v>13850.800000000003</v>
      </c>
      <c r="F38" s="9">
        <f t="shared" si="0"/>
        <v>112.04012215019816</v>
      </c>
    </row>
    <row r="39" spans="1:6" ht="15.75" x14ac:dyDescent="0.25">
      <c r="A39" s="5" t="s">
        <v>85</v>
      </c>
      <c r="B39" s="7" t="s">
        <v>86</v>
      </c>
      <c r="C39" s="6">
        <v>4382.1000000000004</v>
      </c>
      <c r="D39" s="6">
        <v>5067.3999999999996</v>
      </c>
      <c r="E39" s="6">
        <f t="shared" si="1"/>
        <v>685.29999999999927</v>
      </c>
      <c r="F39" s="9">
        <f t="shared" si="0"/>
        <v>115.63862075260718</v>
      </c>
    </row>
    <row r="40" spans="1:6" ht="15.75" x14ac:dyDescent="0.25">
      <c r="A40" s="5" t="s">
        <v>27</v>
      </c>
      <c r="B40" s="7" t="s">
        <v>65</v>
      </c>
      <c r="C40" s="6">
        <v>21975.5</v>
      </c>
      <c r="D40" s="6">
        <v>11073.4</v>
      </c>
      <c r="E40" s="6">
        <f t="shared" si="1"/>
        <v>-10902.1</v>
      </c>
      <c r="F40" s="9">
        <f t="shared" si="0"/>
        <v>50.389752224067706</v>
      </c>
    </row>
    <row r="41" spans="1:6" s="8" customFormat="1" ht="15.75" x14ac:dyDescent="0.25">
      <c r="A41" s="67" t="s">
        <v>28</v>
      </c>
      <c r="B41" s="64" t="s">
        <v>66</v>
      </c>
      <c r="C41" s="65">
        <f>C42</f>
        <v>4248</v>
      </c>
      <c r="D41" s="65">
        <f>D42</f>
        <v>822.2</v>
      </c>
      <c r="E41" s="65">
        <f t="shared" si="1"/>
        <v>-3425.8</v>
      </c>
      <c r="F41" s="66">
        <f t="shared" si="0"/>
        <v>19.354990583804145</v>
      </c>
    </row>
    <row r="42" spans="1:6" ht="15.75" x14ac:dyDescent="0.25">
      <c r="A42" s="10" t="s">
        <v>87</v>
      </c>
      <c r="B42" s="7" t="s">
        <v>88</v>
      </c>
      <c r="C42" s="6">
        <v>4248</v>
      </c>
      <c r="D42" s="6">
        <v>822.2</v>
      </c>
      <c r="E42" s="6">
        <f t="shared" si="1"/>
        <v>-3425.8</v>
      </c>
      <c r="F42" s="9">
        <f t="shared" si="0"/>
        <v>19.354990583804145</v>
      </c>
    </row>
    <row r="43" spans="1:6" ht="15.75" x14ac:dyDescent="0.25">
      <c r="A43" s="63" t="s">
        <v>29</v>
      </c>
      <c r="B43" s="64" t="s">
        <v>67</v>
      </c>
      <c r="C43" s="65">
        <f>C44+C46+C47+C48+C45</f>
        <v>264254.2</v>
      </c>
      <c r="D43" s="65">
        <f>D44+D46+D47+D48+D45</f>
        <v>235812.09999999998</v>
      </c>
      <c r="E43" s="65">
        <f t="shared" si="1"/>
        <v>-28442.100000000035</v>
      </c>
      <c r="F43" s="66">
        <f t="shared" si="0"/>
        <v>89.23684089032453</v>
      </c>
    </row>
    <row r="44" spans="1:6" ht="15.75" x14ac:dyDescent="0.25">
      <c r="A44" s="5" t="s">
        <v>30</v>
      </c>
      <c r="B44" s="7" t="s">
        <v>68</v>
      </c>
      <c r="C44" s="6">
        <v>8552.4</v>
      </c>
      <c r="D44" s="6">
        <v>9700.2999999999993</v>
      </c>
      <c r="E44" s="6">
        <f t="shared" si="1"/>
        <v>1147.8999999999996</v>
      </c>
      <c r="F44" s="9">
        <f t="shared" si="0"/>
        <v>113.42196342547122</v>
      </c>
    </row>
    <row r="45" spans="1:6" ht="15.75" x14ac:dyDescent="0.25">
      <c r="A45" s="5" t="s">
        <v>89</v>
      </c>
      <c r="B45" s="7" t="s">
        <v>90</v>
      </c>
      <c r="C45" s="6">
        <v>101342.8</v>
      </c>
      <c r="D45" s="6">
        <v>114286.7</v>
      </c>
      <c r="E45" s="6">
        <f t="shared" si="1"/>
        <v>12943.899999999994</v>
      </c>
      <c r="F45" s="9">
        <f t="shared" si="0"/>
        <v>112.77239231598099</v>
      </c>
    </row>
    <row r="46" spans="1:6" ht="15.75" x14ac:dyDescent="0.25">
      <c r="A46" s="5" t="s">
        <v>31</v>
      </c>
      <c r="B46" s="7" t="s">
        <v>69</v>
      </c>
      <c r="C46" s="6">
        <v>40938</v>
      </c>
      <c r="D46" s="6">
        <v>25047.8</v>
      </c>
      <c r="E46" s="6">
        <f t="shared" si="1"/>
        <v>-15890.2</v>
      </c>
      <c r="F46" s="9">
        <f t="shared" si="0"/>
        <v>61.18471835458498</v>
      </c>
    </row>
    <row r="47" spans="1:6" ht="15.75" x14ac:dyDescent="0.25">
      <c r="A47" s="5" t="s">
        <v>32</v>
      </c>
      <c r="B47" s="7" t="s">
        <v>70</v>
      </c>
      <c r="C47" s="6">
        <v>79619.7</v>
      </c>
      <c r="D47" s="6">
        <v>46091.4</v>
      </c>
      <c r="E47" s="6">
        <f t="shared" si="1"/>
        <v>-33528.299999999996</v>
      </c>
      <c r="F47" s="9">
        <f t="shared" si="0"/>
        <v>57.889441934596597</v>
      </c>
    </row>
    <row r="48" spans="1:6" ht="15.75" x14ac:dyDescent="0.25">
      <c r="A48" s="5" t="s">
        <v>78</v>
      </c>
      <c r="B48" s="7" t="s">
        <v>77</v>
      </c>
      <c r="C48" s="6">
        <v>33801.300000000003</v>
      </c>
      <c r="D48" s="6">
        <v>40685.9</v>
      </c>
      <c r="E48" s="6">
        <f t="shared" si="1"/>
        <v>6884.5999999999985</v>
      </c>
      <c r="F48" s="9">
        <f t="shared" si="0"/>
        <v>120.36785567419004</v>
      </c>
    </row>
    <row r="49" spans="1:6" ht="15.75" x14ac:dyDescent="0.25">
      <c r="A49" s="63" t="s">
        <v>33</v>
      </c>
      <c r="B49" s="64" t="s">
        <v>71</v>
      </c>
      <c r="C49" s="65">
        <f>C50+C52+C51</f>
        <v>62762</v>
      </c>
      <c r="D49" s="65">
        <f>D50+D52+D51</f>
        <v>65130</v>
      </c>
      <c r="E49" s="65">
        <f t="shared" si="1"/>
        <v>2368</v>
      </c>
      <c r="F49" s="66">
        <f t="shared" si="0"/>
        <v>103.77298365252861</v>
      </c>
    </row>
    <row r="50" spans="1:6" ht="15.75" x14ac:dyDescent="0.25">
      <c r="A50" s="5" t="s">
        <v>34</v>
      </c>
      <c r="B50" s="7" t="s">
        <v>72</v>
      </c>
      <c r="C50" s="6">
        <v>29378.3</v>
      </c>
      <c r="D50" s="6">
        <v>29818.1</v>
      </c>
      <c r="E50" s="6">
        <f t="shared" si="1"/>
        <v>439.79999999999927</v>
      </c>
      <c r="F50" s="9">
        <f t="shared" si="0"/>
        <v>101.49702331312567</v>
      </c>
    </row>
    <row r="51" spans="1:6" ht="15.75" hidden="1" x14ac:dyDescent="0.25">
      <c r="A51" s="5" t="s">
        <v>95</v>
      </c>
      <c r="B51" s="7" t="s">
        <v>96</v>
      </c>
      <c r="C51" s="6">
        <v>0</v>
      </c>
      <c r="D51" s="6"/>
      <c r="E51" s="6">
        <f t="shared" si="1"/>
        <v>0</v>
      </c>
      <c r="F51" s="9" t="e">
        <f t="shared" si="0"/>
        <v>#DIV/0!</v>
      </c>
    </row>
    <row r="52" spans="1:6" ht="15.75" x14ac:dyDescent="0.25">
      <c r="A52" s="5" t="s">
        <v>75</v>
      </c>
      <c r="B52" s="7" t="s">
        <v>76</v>
      </c>
      <c r="C52" s="6">
        <v>33383.699999999997</v>
      </c>
      <c r="D52" s="6">
        <v>35311.9</v>
      </c>
      <c r="E52" s="6">
        <f t="shared" si="1"/>
        <v>1928.2000000000044</v>
      </c>
      <c r="F52" s="9">
        <f t="shared" si="0"/>
        <v>105.77587265641617</v>
      </c>
    </row>
    <row r="53" spans="1:6" s="8" customFormat="1" ht="15.75" x14ac:dyDescent="0.25">
      <c r="A53" s="63" t="s">
        <v>91</v>
      </c>
      <c r="B53" s="64" t="s">
        <v>93</v>
      </c>
      <c r="C53" s="65">
        <f>C54</f>
        <v>16711</v>
      </c>
      <c r="D53" s="65">
        <f>D54</f>
        <v>24603.4</v>
      </c>
      <c r="E53" s="65">
        <f t="shared" si="1"/>
        <v>7892.4000000000015</v>
      </c>
      <c r="F53" s="66">
        <f t="shared" si="0"/>
        <v>147.22877146789543</v>
      </c>
    </row>
    <row r="54" spans="1:6" ht="15.75" x14ac:dyDescent="0.25">
      <c r="A54" s="5" t="s">
        <v>92</v>
      </c>
      <c r="B54" s="7" t="s">
        <v>94</v>
      </c>
      <c r="C54" s="6">
        <v>16711</v>
      </c>
      <c r="D54" s="6">
        <v>24603.4</v>
      </c>
      <c r="E54" s="6">
        <f t="shared" si="1"/>
        <v>7892.4000000000015</v>
      </c>
      <c r="F54" s="9">
        <f t="shared" si="0"/>
        <v>147.22877146789543</v>
      </c>
    </row>
    <row r="55" spans="1:6" ht="15.75" x14ac:dyDescent="0.25">
      <c r="A55" s="63" t="s">
        <v>35</v>
      </c>
      <c r="B55" s="64" t="s">
        <v>73</v>
      </c>
      <c r="C55" s="65">
        <f>C56</f>
        <v>211</v>
      </c>
      <c r="D55" s="65">
        <f>D56</f>
        <v>300.5</v>
      </c>
      <c r="E55" s="65">
        <f t="shared" si="1"/>
        <v>89.5</v>
      </c>
      <c r="F55" s="66">
        <f t="shared" si="0"/>
        <v>142.41706161137441</v>
      </c>
    </row>
    <row r="56" spans="1:6" ht="31.5" x14ac:dyDescent="0.25">
      <c r="A56" s="5" t="s">
        <v>36</v>
      </c>
      <c r="B56" s="7" t="s">
        <v>74</v>
      </c>
      <c r="C56" s="6">
        <v>211</v>
      </c>
      <c r="D56" s="6">
        <v>300.5</v>
      </c>
      <c r="E56" s="6">
        <f t="shared" si="1"/>
        <v>89.5</v>
      </c>
      <c r="F56" s="9">
        <f t="shared" si="0"/>
        <v>142.41706161137441</v>
      </c>
    </row>
  </sheetData>
  <mergeCells count="5">
    <mergeCell ref="F3:F4"/>
    <mergeCell ref="A1:F1"/>
    <mergeCell ref="A3:A4"/>
    <mergeCell ref="B3:B4"/>
    <mergeCell ref="E3:E4"/>
  </mergeCells>
  <conditionalFormatting sqref="A41:A42">
    <cfRule type="expression" dxfId="0" priority="1" stopIfTrue="1">
      <formula>$C41=""</formula>
    </cfRule>
  </conditionalFormatting>
  <pageMargins left="0.35" right="0.31496062992125984" top="0.43307086614173229" bottom="0.43307086614173229" header="0.39370078740157483" footer="0.39370078740157483"/>
  <pageSetup paperSize="9" scale="6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__bookmark_4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FU-2024</cp:lastModifiedBy>
  <cp:lastPrinted>2024-01-15T08:49:12Z</cp:lastPrinted>
  <dcterms:created xsi:type="dcterms:W3CDTF">2017-10-09T15:43:40Z</dcterms:created>
  <dcterms:modified xsi:type="dcterms:W3CDTF">2025-01-23T04:44:16Z</dcterms:modified>
</cp:coreProperties>
</file>